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223/"/>
    </mc:Choice>
  </mc:AlternateContent>
  <xr:revisionPtr revIDLastSave="0" documentId="13_ncr:1_{78F3793A-BD03-8D42-A204-5AACDB4FD1DF}" xr6:coauthVersionLast="47" xr6:coauthVersionMax="47" xr10:uidLastSave="{00000000-0000-0000-0000-000000000000}"/>
  <bookViews>
    <workbookView xWindow="40" yWindow="680" windowWidth="27320" windowHeight="13700" xr2:uid="{00000000-000D-0000-FFFF-FFFF00000000}"/>
  </bookViews>
  <sheets>
    <sheet name="Strona główna" sheetId="1" r:id="rId1"/>
    <sheet name="Bielizna" sheetId="2" r:id="rId2"/>
    <sheet name="2 warstwa" sheetId="3" r:id="rId3"/>
    <sheet name="T-shirt+bluzy" sheetId="5" r:id="rId4"/>
    <sheet name="Skarpety SKI" sheetId="4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" l="1"/>
  <c r="J49" i="2"/>
  <c r="I50" i="2"/>
  <c r="I49" i="2"/>
  <c r="L50" i="2"/>
  <c r="L49" i="2"/>
  <c r="L47" i="2"/>
  <c r="K47" i="2"/>
  <c r="J47" i="2" s="1"/>
  <c r="L46" i="2"/>
  <c r="K46" i="2"/>
  <c r="I46" i="2" s="1"/>
  <c r="M46" i="2" s="1"/>
  <c r="L45" i="2"/>
  <c r="K45" i="2"/>
  <c r="J45" i="2" s="1"/>
  <c r="L44" i="2"/>
  <c r="K44" i="2"/>
  <c r="J44" i="2" s="1"/>
  <c r="L43" i="2"/>
  <c r="K43" i="2"/>
  <c r="J43" i="2" s="1"/>
  <c r="L42" i="2"/>
  <c r="K42" i="2"/>
  <c r="J42" i="2" s="1"/>
  <c r="L41" i="2"/>
  <c r="K41" i="2"/>
  <c r="J41" i="2" s="1"/>
  <c r="L40" i="2"/>
  <c r="K40" i="2"/>
  <c r="J40" i="2" s="1"/>
  <c r="L39" i="2"/>
  <c r="K39" i="2"/>
  <c r="J39" i="2" s="1"/>
  <c r="L38" i="2"/>
  <c r="K38" i="2"/>
  <c r="J38" i="2" s="1"/>
  <c r="L37" i="2"/>
  <c r="K37" i="2"/>
  <c r="J37" i="2" s="1"/>
  <c r="K35" i="2"/>
  <c r="K34" i="2"/>
  <c r="K33" i="2"/>
  <c r="K32" i="2"/>
  <c r="K31" i="2"/>
  <c r="K30" i="2"/>
  <c r="K29" i="2"/>
  <c r="K28" i="2"/>
  <c r="K27" i="2"/>
  <c r="K26" i="2"/>
  <c r="K25" i="2"/>
  <c r="K24" i="2"/>
  <c r="M49" i="2" l="1"/>
  <c r="M50" i="2"/>
  <c r="I42" i="2"/>
  <c r="M42" i="2" s="1"/>
  <c r="J46" i="2"/>
  <c r="I38" i="2"/>
  <c r="M38" i="2" s="1"/>
  <c r="I39" i="2"/>
  <c r="M39" i="2" s="1"/>
  <c r="I47" i="2"/>
  <c r="M47" i="2" s="1"/>
  <c r="I43" i="2"/>
  <c r="M43" i="2" s="1"/>
  <c r="I40" i="2"/>
  <c r="M40" i="2" s="1"/>
  <c r="I44" i="2"/>
  <c r="M44" i="2" s="1"/>
  <c r="I37" i="2"/>
  <c r="M37" i="2" s="1"/>
  <c r="I41" i="2"/>
  <c r="M41" i="2" s="1"/>
  <c r="I45" i="2"/>
  <c r="M45" i="2" s="1"/>
  <c r="O19" i="5" l="1"/>
  <c r="O17" i="5"/>
  <c r="N26" i="5"/>
  <c r="N25" i="5"/>
  <c r="N24" i="5"/>
  <c r="N23" i="5"/>
  <c r="N22" i="5"/>
  <c r="N21" i="5"/>
  <c r="N20" i="5"/>
  <c r="N19" i="5"/>
  <c r="N18" i="5"/>
  <c r="N17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27" i="5" s="1"/>
  <c r="L26" i="5"/>
  <c r="K26" i="5"/>
  <c r="O26" i="5" s="1"/>
  <c r="L25" i="5"/>
  <c r="K25" i="5"/>
  <c r="O25" i="5" s="1"/>
  <c r="L24" i="5"/>
  <c r="K24" i="5"/>
  <c r="O24" i="5" s="1"/>
  <c r="L23" i="5"/>
  <c r="K23" i="5"/>
  <c r="O23" i="5" s="1"/>
  <c r="B26" i="5"/>
  <c r="A26" i="5"/>
  <c r="B25" i="5"/>
  <c r="A25" i="5"/>
  <c r="B24" i="5"/>
  <c r="A24" i="5"/>
  <c r="B23" i="5"/>
  <c r="A23" i="5"/>
  <c r="L22" i="5"/>
  <c r="K22" i="5"/>
  <c r="O22" i="5" s="1"/>
  <c r="L21" i="5"/>
  <c r="K21" i="5"/>
  <c r="O21" i="5" s="1"/>
  <c r="L20" i="5"/>
  <c r="K20" i="5"/>
  <c r="O20" i="5" s="1"/>
  <c r="L19" i="5"/>
  <c r="K19" i="5"/>
  <c r="L18" i="5"/>
  <c r="K18" i="5"/>
  <c r="O18" i="5" s="1"/>
  <c r="L17" i="5"/>
  <c r="K17" i="5"/>
  <c r="B22" i="5"/>
  <c r="A22" i="5"/>
  <c r="B21" i="5"/>
  <c r="A21" i="5"/>
  <c r="B20" i="5"/>
  <c r="A20" i="5"/>
  <c r="B19" i="5"/>
  <c r="A19" i="5"/>
  <c r="B18" i="5" l="1"/>
  <c r="A18" i="5"/>
  <c r="B17" i="5"/>
  <c r="A17" i="5"/>
  <c r="L15" i="5"/>
  <c r="K15" i="5"/>
  <c r="O15" i="5" s="1"/>
  <c r="L14" i="5"/>
  <c r="K14" i="5"/>
  <c r="O14" i="5" s="1"/>
  <c r="L13" i="5"/>
  <c r="K13" i="5"/>
  <c r="O13" i="5" s="1"/>
  <c r="L12" i="5"/>
  <c r="K12" i="5"/>
  <c r="O12" i="5" s="1"/>
  <c r="B15" i="5"/>
  <c r="A15" i="5"/>
  <c r="B14" i="5"/>
  <c r="A14" i="5"/>
  <c r="B13" i="5"/>
  <c r="A13" i="5"/>
  <c r="B12" i="5"/>
  <c r="A12" i="5"/>
  <c r="A11" i="5"/>
  <c r="A10" i="5"/>
  <c r="A9" i="5"/>
  <c r="A8" i="5"/>
  <c r="B11" i="5"/>
  <c r="B10" i="5"/>
  <c r="B9" i="5"/>
  <c r="B8" i="5"/>
  <c r="L11" i="5"/>
  <c r="K11" i="5"/>
  <c r="O11" i="5" s="1"/>
  <c r="L10" i="5"/>
  <c r="K10" i="5"/>
  <c r="O10" i="5" s="1"/>
  <c r="L9" i="5"/>
  <c r="K9" i="5"/>
  <c r="O9" i="5" s="1"/>
  <c r="L8" i="5"/>
  <c r="K8" i="5"/>
  <c r="O8" i="5" s="1"/>
  <c r="L7" i="5"/>
  <c r="K7" i="5"/>
  <c r="O7" i="5" s="1"/>
  <c r="B7" i="5"/>
  <c r="A7" i="5"/>
  <c r="A6" i="5"/>
  <c r="A5" i="5"/>
  <c r="A4" i="5"/>
  <c r="A3" i="5"/>
  <c r="A2" i="5"/>
  <c r="L6" i="5"/>
  <c r="L5" i="5"/>
  <c r="L4" i="5"/>
  <c r="L3" i="5"/>
  <c r="L2" i="5"/>
  <c r="K6" i="5"/>
  <c r="O6" i="5" s="1"/>
  <c r="K5" i="5"/>
  <c r="O5" i="5" s="1"/>
  <c r="K4" i="5"/>
  <c r="O4" i="5" s="1"/>
  <c r="K3" i="5"/>
  <c r="O3" i="5" s="1"/>
  <c r="K2" i="5"/>
  <c r="O2" i="5" s="1"/>
  <c r="O27" i="5" s="1"/>
  <c r="B6" i="5"/>
  <c r="B5" i="5"/>
  <c r="B4" i="5"/>
  <c r="B3" i="5"/>
  <c r="B2" i="5"/>
  <c r="L3" i="3" l="1"/>
  <c r="L4" i="3"/>
  <c r="L5" i="3"/>
  <c r="L6" i="3"/>
  <c r="L7" i="3"/>
  <c r="L2" i="3"/>
  <c r="K3" i="3"/>
  <c r="K4" i="3"/>
  <c r="K5" i="3"/>
  <c r="K6" i="3"/>
  <c r="K7" i="3"/>
  <c r="K2" i="3"/>
  <c r="I27" i="2" l="1"/>
  <c r="J27" i="2"/>
  <c r="L27" i="2"/>
  <c r="M27" i="2" l="1"/>
  <c r="I2" i="2" l="1"/>
  <c r="J2" i="2"/>
  <c r="L2" i="2"/>
  <c r="I3" i="2"/>
  <c r="J3" i="2"/>
  <c r="L3" i="2"/>
  <c r="I4" i="2"/>
  <c r="J4" i="2"/>
  <c r="L4" i="2"/>
  <c r="I5" i="2"/>
  <c r="J5" i="2"/>
  <c r="L5" i="2"/>
  <c r="I17" i="2"/>
  <c r="J17" i="2"/>
  <c r="L17" i="2"/>
  <c r="I18" i="2"/>
  <c r="J18" i="2"/>
  <c r="L18" i="2"/>
  <c r="I6" i="2"/>
  <c r="J6" i="2"/>
  <c r="L6" i="2"/>
  <c r="I7" i="2"/>
  <c r="J7" i="2"/>
  <c r="L7" i="2"/>
  <c r="I8" i="2"/>
  <c r="J8" i="2"/>
  <c r="L8" i="2"/>
  <c r="I9" i="2"/>
  <c r="J9" i="2"/>
  <c r="L9" i="2"/>
  <c r="I19" i="2"/>
  <c r="J19" i="2"/>
  <c r="L19" i="2"/>
  <c r="I20" i="2"/>
  <c r="J20" i="2"/>
  <c r="L20" i="2"/>
  <c r="I10" i="2"/>
  <c r="J10" i="2"/>
  <c r="L10" i="2"/>
  <c r="I11" i="2"/>
  <c r="J11" i="2"/>
  <c r="L11" i="2"/>
  <c r="I21" i="2"/>
  <c r="J21" i="2"/>
  <c r="L21" i="2"/>
  <c r="I22" i="2"/>
  <c r="J22" i="2"/>
  <c r="L22" i="2"/>
  <c r="I12" i="2"/>
  <c r="J12" i="2"/>
  <c r="L12" i="2"/>
  <c r="I13" i="2"/>
  <c r="J13" i="2"/>
  <c r="L13" i="2"/>
  <c r="I14" i="2"/>
  <c r="J14" i="2"/>
  <c r="L14" i="2"/>
  <c r="I15" i="2"/>
  <c r="J15" i="2"/>
  <c r="L15" i="2"/>
  <c r="I24" i="2"/>
  <c r="J24" i="2"/>
  <c r="L24" i="2"/>
  <c r="I25" i="2"/>
  <c r="J25" i="2"/>
  <c r="L25" i="2"/>
  <c r="I26" i="2"/>
  <c r="J26" i="2"/>
  <c r="L26" i="2"/>
  <c r="I28" i="2"/>
  <c r="J28" i="2"/>
  <c r="L28" i="2"/>
  <c r="I29" i="2"/>
  <c r="J29" i="2"/>
  <c r="L29" i="2"/>
  <c r="I30" i="2"/>
  <c r="J30" i="2"/>
  <c r="L30" i="2"/>
  <c r="I31" i="2"/>
  <c r="J31" i="2"/>
  <c r="L31" i="2"/>
  <c r="I32" i="2"/>
  <c r="J32" i="2"/>
  <c r="L32" i="2"/>
  <c r="I33" i="2"/>
  <c r="J33" i="2"/>
  <c r="L33" i="2"/>
  <c r="I34" i="2"/>
  <c r="J34" i="2"/>
  <c r="L34" i="2"/>
  <c r="I35" i="2"/>
  <c r="J35" i="2"/>
  <c r="L35" i="2"/>
  <c r="O2" i="3"/>
  <c r="N2" i="3"/>
  <c r="N3" i="3"/>
  <c r="N4" i="3"/>
  <c r="N5" i="3"/>
  <c r="N6" i="3"/>
  <c r="N7" i="3"/>
  <c r="I2" i="4"/>
  <c r="J2" i="4"/>
  <c r="L2" i="4"/>
  <c r="I3" i="4"/>
  <c r="J3" i="4"/>
  <c r="L3" i="4"/>
  <c r="I4" i="4"/>
  <c r="J4" i="4"/>
  <c r="L4" i="4"/>
  <c r="M4" i="4" s="1"/>
  <c r="I5" i="4"/>
  <c r="J5" i="4"/>
  <c r="L5" i="4"/>
  <c r="I6" i="4"/>
  <c r="J6" i="4"/>
  <c r="L6" i="4"/>
  <c r="I7" i="4"/>
  <c r="J7" i="4"/>
  <c r="L7" i="4"/>
  <c r="I9" i="4"/>
  <c r="J9" i="4"/>
  <c r="L9" i="4"/>
  <c r="I10" i="4"/>
  <c r="J10" i="4"/>
  <c r="L10" i="4"/>
  <c r="I12" i="4"/>
  <c r="J12" i="4"/>
  <c r="L12" i="4"/>
  <c r="I14" i="4"/>
  <c r="J14" i="4"/>
  <c r="L14" i="4"/>
  <c r="I15" i="4"/>
  <c r="J15" i="4"/>
  <c r="L15" i="4"/>
  <c r="I16" i="4"/>
  <c r="J16" i="4"/>
  <c r="L16" i="4"/>
  <c r="I17" i="4"/>
  <c r="J17" i="4"/>
  <c r="L17" i="4"/>
  <c r="M14" i="4" l="1"/>
  <c r="M3" i="4"/>
  <c r="M17" i="4"/>
  <c r="M12" i="4"/>
  <c r="M2" i="4"/>
  <c r="M15" i="4"/>
  <c r="M9" i="4"/>
  <c r="M16" i="4"/>
  <c r="M10" i="4"/>
  <c r="M7" i="4"/>
  <c r="M5" i="4"/>
  <c r="M6" i="4"/>
  <c r="O7" i="3"/>
  <c r="O5" i="3"/>
  <c r="O3" i="3"/>
  <c r="O6" i="3"/>
  <c r="O4" i="3"/>
  <c r="N8" i="3"/>
  <c r="M30" i="2"/>
  <c r="M29" i="2"/>
  <c r="M21" i="2"/>
  <c r="M19" i="2"/>
  <c r="M6" i="2"/>
  <c r="M15" i="2"/>
  <c r="M22" i="2"/>
  <c r="M20" i="2"/>
  <c r="M5" i="2"/>
  <c r="M28" i="2"/>
  <c r="M26" i="2"/>
  <c r="M14" i="2"/>
  <c r="M4" i="2"/>
  <c r="M7" i="2"/>
  <c r="M33" i="2"/>
  <c r="M24" i="2"/>
  <c r="M12" i="2"/>
  <c r="M10" i="2"/>
  <c r="M8" i="2"/>
  <c r="M17" i="2"/>
  <c r="M34" i="2"/>
  <c r="M32" i="2"/>
  <c r="M31" i="2"/>
  <c r="M25" i="2"/>
  <c r="M13" i="2"/>
  <c r="M11" i="2"/>
  <c r="M9" i="2"/>
  <c r="M18" i="2"/>
  <c r="M35" i="2"/>
  <c r="M3" i="2"/>
  <c r="M2" i="2"/>
  <c r="L18" i="4"/>
  <c r="M51" i="2" l="1"/>
  <c r="M18" i="4"/>
  <c r="O8" i="3"/>
  <c r="D14" i="1" l="1"/>
</calcChain>
</file>

<file path=xl/sharedStrings.xml><?xml version="1.0" encoding="utf-8"?>
<sst xmlns="http://schemas.openxmlformats.org/spreadsheetml/2006/main" count="501" uniqueCount="187">
  <si>
    <t>KLUB</t>
  </si>
  <si>
    <t>ROCZNIK</t>
  </si>
  <si>
    <t>ZAWODNIK</t>
  </si>
  <si>
    <t>TELEFON</t>
  </si>
  <si>
    <t>e-mail</t>
  </si>
  <si>
    <t>PUNKT ODBIORU</t>
  </si>
  <si>
    <t>SUMA ZAMÓWIENIA</t>
  </si>
  <si>
    <t>Kod</t>
  </si>
  <si>
    <t>Opis</t>
  </si>
  <si>
    <t>Kod Koloru</t>
  </si>
  <si>
    <t>Kolor</t>
  </si>
  <si>
    <t>XS</t>
  </si>
  <si>
    <t>S/M</t>
  </si>
  <si>
    <t>L/XL</t>
  </si>
  <si>
    <t>XXL</t>
  </si>
  <si>
    <t>RACE PREORDER</t>
  </si>
  <si>
    <t>RACE</t>
  </si>
  <si>
    <t>SCD</t>
  </si>
  <si>
    <t xml:space="preserve">Ilość </t>
  </si>
  <si>
    <t>Wartość</t>
  </si>
  <si>
    <t>U100199</t>
  </si>
  <si>
    <t>UYN NATYON 2.0 NORWAY UW SHIRT LG_SL.TURLE NECK</t>
  </si>
  <si>
    <t>T026</t>
  </si>
  <si>
    <t>NORWAY</t>
  </si>
  <si>
    <t>UYN NATYON 2.0 NORWAY UW PANTS MEDIUM</t>
  </si>
  <si>
    <t>U100197</t>
  </si>
  <si>
    <t>UYN NATYON 2.0 ITALY UW SHIRT LG_SL.TURTLE NECK</t>
  </si>
  <si>
    <t>T035</t>
  </si>
  <si>
    <t>ITALIA</t>
  </si>
  <si>
    <t>U100198</t>
  </si>
  <si>
    <t>UYN NATYON 2.0 ITALY UW PANTS MEDIUM</t>
  </si>
  <si>
    <t>U100232</t>
  </si>
  <si>
    <t>UYN NATYON 2.0 JUNIOR ITALY UW SHIRT LG_SL.TURTLE NECK</t>
  </si>
  <si>
    <t>U100233</t>
  </si>
  <si>
    <t>UYN NATYON 2.0 JUNIOR ITALY UW PANTS MEDIUM</t>
  </si>
  <si>
    <t>U100195</t>
  </si>
  <si>
    <t>UYN NATYON 2.0 AUSTRIA UW SHIRT LG_SL.TURTLE NECK</t>
  </si>
  <si>
    <t>T020</t>
  </si>
  <si>
    <t>AUSTRIA</t>
  </si>
  <si>
    <t>U100196</t>
  </si>
  <si>
    <t>UYN NATYON 2.0 AUSTRIA UW PANTS MEDIUM</t>
  </si>
  <si>
    <t>U100203</t>
  </si>
  <si>
    <t>UYN NATYON 2.0 FRANCE UW SHIRT LG_SL.TURTLE NECK</t>
  </si>
  <si>
    <t>T023</t>
  </si>
  <si>
    <t>FRANCE</t>
  </si>
  <si>
    <t>U100204</t>
  </si>
  <si>
    <t>UYN NATYON 2.0 FRANCE UW PANTS MEDIUM</t>
  </si>
  <si>
    <t>U100237</t>
  </si>
  <si>
    <t>UYN NATYON 2.0 JUNIOR FRANCE UW SHIRT LG_SL.TURTLE NECK</t>
  </si>
  <si>
    <t>U100238</t>
  </si>
  <si>
    <t>UYN NATYON 2.0 JUNIOR FRANCE UW PANTS MEDIUM</t>
  </si>
  <si>
    <t>U100201</t>
  </si>
  <si>
    <t>UYN NATYON 2.0 GERMANY UW SHIRT LG_SL.TURTLE NECK</t>
  </si>
  <si>
    <t>T024</t>
  </si>
  <si>
    <t>GERMANY</t>
  </si>
  <si>
    <t>U100202</t>
  </si>
  <si>
    <t>UYN NATYON 2.0 GERMANY UW PANTS MEDIUM</t>
  </si>
  <si>
    <t>U100239</t>
  </si>
  <si>
    <t>UYN NATYON 2.0 JUNIOR GERMANY UW SHIRT LG_SL.TURTLE NECK</t>
  </si>
  <si>
    <t>U100240</t>
  </si>
  <si>
    <t>UYN NATYON 2.0 JUNIOR GERMANY UW PANTS MEDIUM</t>
  </si>
  <si>
    <t>U100210</t>
  </si>
  <si>
    <t>UYN NATYON 2.0 SWITZERLAND UW SHIRT LG_SL.TURTLE NECK</t>
  </si>
  <si>
    <t>T021</t>
  </si>
  <si>
    <t>SWITZERLAND</t>
  </si>
  <si>
    <t>U100211</t>
  </si>
  <si>
    <t>UYN NATYON 2.0 SWITZERLAND UW PANTS MEDIUM</t>
  </si>
  <si>
    <t>U100208</t>
  </si>
  <si>
    <t>UYN NATYON 2.0 USA UW SHIRT LG_SL.TURTLE NECK</t>
  </si>
  <si>
    <t>USA</t>
  </si>
  <si>
    <t>U100209</t>
  </si>
  <si>
    <t>UYN NATYON 2.0 USA UW PANTS MEDIUM</t>
  </si>
  <si>
    <t>U100006</t>
  </si>
  <si>
    <t>UYN MAN EVOLUTYON UW SHIRT LG_SL.</t>
  </si>
  <si>
    <t>G973</t>
  </si>
  <si>
    <t>CHARCOAL/GOLD/ATLANTIC</t>
  </si>
  <si>
    <t>G972</t>
  </si>
  <si>
    <t>CHARCOAL/GREEN/ORANGE SHINY</t>
  </si>
  <si>
    <t>B472</t>
  </si>
  <si>
    <t>BLACKBOARD/ANTHRACITE/WHITE</t>
  </si>
  <si>
    <t>K604</t>
  </si>
  <si>
    <t>BLUE/BLUE/ORANGE SHINY</t>
  </si>
  <si>
    <t>G974</t>
  </si>
  <si>
    <t>CHARCOAL/WHITE/RED</t>
  </si>
  <si>
    <t>U100033</t>
  </si>
  <si>
    <t>UYN MAN EVOLUTYON UW SHIRT LG_SL.TURTLE NECK</t>
  </si>
  <si>
    <t>U100045</t>
  </si>
  <si>
    <t>UYN MAN EVOLUTYON UW PANTS MEDIUM</t>
  </si>
  <si>
    <t>U100046</t>
  </si>
  <si>
    <t>E723</t>
  </si>
  <si>
    <t xml:space="preserve">LIGHT GREEN/WHITE/WHITE </t>
  </si>
  <si>
    <t>U100038</t>
  </si>
  <si>
    <t>UYN LADY EVOLUTYON UW SHIRT LG_SL TURTLE NECK</t>
  </si>
  <si>
    <t>G980</t>
  </si>
  <si>
    <t>ANTHRACITE MELANGE/RASPBERRY/PURPLE</t>
  </si>
  <si>
    <t>U100048</t>
  </si>
  <si>
    <t>UYN LADY EVOLUTYON UW SHIRT LG_SL.TURTLE NECK MELANGE</t>
  </si>
  <si>
    <t>UYN LADY EVOLUTYON UW PANTS MEDIUM</t>
  </si>
  <si>
    <t>U100052</t>
  </si>
  <si>
    <t>UYN LADY EVOLUTYON UW PANT MEDIUM MELANGE</t>
  </si>
  <si>
    <t>U100136</t>
  </si>
  <si>
    <t>UYN  VISYON JUNIOR UW SET</t>
  </si>
  <si>
    <t>K133</t>
  </si>
  <si>
    <t>ROYAL SUNNY</t>
  </si>
  <si>
    <t>P310</t>
  </si>
  <si>
    <t>SWEET PINK</t>
  </si>
  <si>
    <t>Kod koloru</t>
  </si>
  <si>
    <t>S</t>
  </si>
  <si>
    <t>M</t>
  </si>
  <si>
    <t>L</t>
  </si>
  <si>
    <t>XL</t>
  </si>
  <si>
    <t>Ilość</t>
  </si>
  <si>
    <t>X</t>
  </si>
  <si>
    <t>O101816</t>
  </si>
  <si>
    <t>UYN MAN NATYON ITALY OW KNITTED 2ND LAYER FULL ZIP</t>
  </si>
  <si>
    <t>ITALY</t>
  </si>
  <si>
    <t>O101818</t>
  </si>
  <si>
    <t>UYN MAN NATYON FRANCE OW KNITTED 2ND LAYER FULL ZIP</t>
  </si>
  <si>
    <t>O101819</t>
  </si>
  <si>
    <t>UYN MAN NATYON GERMANY OW KNITTED 2ND LAYER FULL ZIP</t>
  </si>
  <si>
    <t>O101820</t>
  </si>
  <si>
    <t>UYN MAN NATYON AUSTRIA OW KNITTED 2ND LAYER FULL ZIP</t>
  </si>
  <si>
    <t>O101821</t>
  </si>
  <si>
    <t>UYN MAN NATYON SWITZERLAND OW KNITTED 2ND LAYER FULL ZIP</t>
  </si>
  <si>
    <t>O101834</t>
  </si>
  <si>
    <t>UYN MAN NATYON NORWAY OW KNITTED 2ND LAYER FULL ZIP</t>
  </si>
  <si>
    <t>35/38</t>
  </si>
  <si>
    <t>39/41</t>
  </si>
  <si>
    <t>42/44</t>
  </si>
  <si>
    <t>45/47</t>
  </si>
  <si>
    <t>S100204</t>
  </si>
  <si>
    <t>UYN NATYON 2.0 SOCKS</t>
  </si>
  <si>
    <t>T025</t>
  </si>
  <si>
    <t>35/36</t>
  </si>
  <si>
    <t>37/38</t>
  </si>
  <si>
    <t>39/40</t>
  </si>
  <si>
    <t>41/42</t>
  </si>
  <si>
    <t>S100036</t>
  </si>
  <si>
    <t>UYN SKI TOURING MAN</t>
  </si>
  <si>
    <t>B022</t>
  </si>
  <si>
    <t>BLACK/AZURE</t>
  </si>
  <si>
    <t>B102</t>
  </si>
  <si>
    <t>BLACK/RED</t>
  </si>
  <si>
    <t>S100037</t>
  </si>
  <si>
    <t>UYN SKI TOURING LADY</t>
  </si>
  <si>
    <t>S050</t>
  </si>
  <si>
    <t>SILVER/FUCHSIA</t>
  </si>
  <si>
    <t>24/26</t>
  </si>
  <si>
    <t>27/30</t>
  </si>
  <si>
    <t>31/34</t>
  </si>
  <si>
    <t>S100045</t>
  </si>
  <si>
    <t>UYN SKI JUNIOR</t>
  </si>
  <si>
    <t>G946</t>
  </si>
  <si>
    <t>ANTHRACITE MELANGE/VIOLET</t>
  </si>
  <si>
    <t>G947</t>
  </si>
  <si>
    <t>LIGHT GREY/CORAL FLUO</t>
  </si>
  <si>
    <t>G768</t>
  </si>
  <si>
    <t>MEDIUM GREY MELANGE/TURQUOISE</t>
  </si>
  <si>
    <t>K279</t>
  </si>
  <si>
    <t>Estate Blue</t>
  </si>
  <si>
    <t>E607</t>
  </si>
  <si>
    <t>Pine Grove</t>
  </si>
  <si>
    <t>R507</t>
  </si>
  <si>
    <t>Pompeian Red</t>
  </si>
  <si>
    <t>J466</t>
  </si>
  <si>
    <t>Sharkskin</t>
  </si>
  <si>
    <t>W000</t>
  </si>
  <si>
    <t>White</t>
  </si>
  <si>
    <t>6/7</t>
  </si>
  <si>
    <t>8/9</t>
  </si>
  <si>
    <t>10/11</t>
  </si>
  <si>
    <t>12/13</t>
  </si>
  <si>
    <t>FORMULARZ ZAMÓWIENIA UYN RACE 22/23</t>
  </si>
  <si>
    <t>U100288</t>
  </si>
  <si>
    <t>UYN MAN RESILYON UW SHIRT LG SL.ROUND NECK</t>
  </si>
  <si>
    <t>B014</t>
  </si>
  <si>
    <t xml:space="preserve">BLACK/ANTHRACITE </t>
  </si>
  <si>
    <t>A135</t>
  </si>
  <si>
    <t>BLUE/RED</t>
  </si>
  <si>
    <t>K639</t>
  </si>
  <si>
    <t>DARK BLUE/YEELOW</t>
  </si>
  <si>
    <t>U100290</t>
  </si>
  <si>
    <t>UYN MAN RESILYON UW SHIRT LG SL.TURTLE NECK</t>
  </si>
  <si>
    <t>U100289</t>
  </si>
  <si>
    <t>UYN MAN RESILYON UE PANTS UW PANTS LONG</t>
  </si>
  <si>
    <t>U100287</t>
  </si>
  <si>
    <t>UYN MAN RESILYON UE PANTS UW PANTS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</si>
</sst>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&quot; zł &quot;;\-#,##0.00&quot; zł &quot;;&quot; -&quot;#&quot; zł &quot;;@\ "/>
    <numFmt numFmtId="165" formatCode="\ [$€]\ #,##0.00\ ;\-[$€]\ #,##0.00\ ;\ [$€]&quot; -&quot;#\ ;@\ "/>
    <numFmt numFmtId="166" formatCode="_-* #,##0.00&quot; zł&quot;_-;\-* #,##0.00&quot; zł&quot;_-;_-* \-??&quot; zł&quot;_-;_-@_-"/>
    <numFmt numFmtId="167" formatCode="_-* #,##0.00\ &quot;zł&quot;_-;\-* #,##0.00\ &quot;zł&quot;_-;_-* &quot;-&quot;??\ &quot;zł&quot;_-;_-@_-"/>
  </numFmts>
  <fonts count="1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11"/>
      <color indexed="8"/>
      <name val="Calibri"/>
      <family val="2"/>
      <charset val="238"/>
    </font>
    <font>
      <sz val="10"/>
      <name val="Arial Unicode MS"/>
      <family val="2"/>
    </font>
    <font>
      <b/>
      <sz val="11"/>
      <color indexed="10"/>
      <name val="Calibri"/>
      <family val="2"/>
      <charset val="238"/>
    </font>
    <font>
      <b/>
      <sz val="10"/>
      <name val="Arial Unicode MS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2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0" fontId="1" fillId="0" borderId="0"/>
  </cellStyleXfs>
  <cellXfs count="75">
    <xf numFmtId="0" fontId="0" fillId="0" borderId="0" xfId="0"/>
    <xf numFmtId="0" fontId="1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3" fillId="2" borderId="1" xfId="2" applyFont="1" applyFill="1" applyBorder="1"/>
    <xf numFmtId="0" fontId="4" fillId="0" borderId="2" xfId="2" applyFont="1" applyBorder="1"/>
    <xf numFmtId="0" fontId="4" fillId="0" borderId="1" xfId="2" applyFont="1" applyBorder="1"/>
    <xf numFmtId="0" fontId="3" fillId="0" borderId="0" xfId="2" applyFont="1"/>
    <xf numFmtId="0" fontId="4" fillId="0" borderId="0" xfId="2" applyFont="1"/>
    <xf numFmtId="0" fontId="3" fillId="2" borderId="3" xfId="2" applyFont="1" applyFill="1" applyBorder="1" applyAlignment="1">
      <alignment horizontal="left"/>
    </xf>
    <xf numFmtId="0" fontId="5" fillId="2" borderId="1" xfId="2" applyFont="1" applyFill="1" applyBorder="1"/>
    <xf numFmtId="0" fontId="1" fillId="0" borderId="1" xfId="2" applyBorder="1"/>
    <xf numFmtId="0" fontId="4" fillId="0" borderId="0" xfId="2" applyFont="1" applyAlignment="1">
      <alignment horizontal="left"/>
    </xf>
    <xf numFmtId="164" fontId="8" fillId="0" borderId="5" xfId="1" applyFont="1" applyBorder="1"/>
    <xf numFmtId="164" fontId="6" fillId="0" borderId="5" xfId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/>
    <xf numFmtId="0" fontId="10" fillId="8" borderId="5" xfId="0" applyFont="1" applyFill="1" applyBorder="1" applyAlignment="1">
      <alignment horizontal="center"/>
    </xf>
    <xf numFmtId="164" fontId="10" fillId="0" borderId="5" xfId="1" applyFont="1" applyBorder="1"/>
    <xf numFmtId="0" fontId="12" fillId="0" borderId="5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9" fillId="5" borderId="5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9" fontId="9" fillId="5" borderId="5" xfId="1" applyNumberFormat="1" applyFont="1" applyFill="1" applyBorder="1" applyAlignment="1" applyProtection="1">
      <alignment horizontal="center"/>
    </xf>
    <xf numFmtId="165" fontId="11" fillId="5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64" fontId="9" fillId="5" borderId="5" xfId="1" applyFont="1" applyFill="1" applyBorder="1" applyAlignment="1" applyProtection="1"/>
    <xf numFmtId="164" fontId="11" fillId="0" borderId="5" xfId="1" applyFont="1" applyFill="1" applyBorder="1" applyAlignment="1" applyProtection="1"/>
    <xf numFmtId="164" fontId="11" fillId="0" borderId="5" xfId="0" applyNumberFormat="1" applyFont="1" applyFill="1" applyBorder="1"/>
    <xf numFmtId="164" fontId="10" fillId="0" borderId="5" xfId="0" applyNumberFormat="1" applyFont="1" applyFill="1" applyBorder="1"/>
    <xf numFmtId="0" fontId="9" fillId="0" borderId="3" xfId="0" applyFont="1" applyBorder="1"/>
    <xf numFmtId="164" fontId="9" fillId="0" borderId="3" xfId="0" applyNumberFormat="1" applyFont="1" applyBorder="1"/>
    <xf numFmtId="0" fontId="9" fillId="6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9" fontId="9" fillId="7" borderId="5" xfId="1" applyNumberFormat="1" applyFont="1" applyFill="1" applyBorder="1" applyAlignment="1" applyProtection="1">
      <alignment horizontal="center"/>
    </xf>
    <xf numFmtId="165" fontId="9" fillId="6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9" borderId="5" xfId="0" applyFont="1" applyFill="1" applyBorder="1" applyAlignment="1">
      <alignment horizontal="center" vertical="center"/>
    </xf>
    <xf numFmtId="164" fontId="11" fillId="7" borderId="5" xfId="1" applyFont="1" applyFill="1" applyBorder="1" applyAlignment="1" applyProtection="1"/>
    <xf numFmtId="0" fontId="10" fillId="4" borderId="5" xfId="0" applyFont="1" applyFill="1" applyBorder="1"/>
    <xf numFmtId="164" fontId="10" fillId="4" borderId="5" xfId="0" applyNumberFormat="1" applyFont="1" applyFill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164" fontId="10" fillId="0" borderId="5" xfId="0" applyNumberFormat="1" applyFont="1" applyBorder="1"/>
    <xf numFmtId="0" fontId="10" fillId="6" borderId="5" xfId="0" applyFont="1" applyFill="1" applyBorder="1"/>
    <xf numFmtId="164" fontId="9" fillId="6" borderId="5" xfId="0" applyNumberFormat="1" applyFont="1" applyFill="1" applyBorder="1" applyAlignment="1">
      <alignment horizontal="center"/>
    </xf>
    <xf numFmtId="164" fontId="11" fillId="0" borderId="5" xfId="0" applyNumberFormat="1" applyFont="1" applyBorder="1"/>
    <xf numFmtId="164" fontId="12" fillId="5" borderId="5" xfId="1" applyFont="1" applyFill="1" applyBorder="1"/>
    <xf numFmtId="166" fontId="7" fillId="3" borderId="6" xfId="1" applyNumberFormat="1" applyFont="1" applyFill="1" applyBorder="1" applyAlignment="1" applyProtection="1"/>
    <xf numFmtId="164" fontId="9" fillId="7" borderId="5" xfId="1" applyFont="1" applyFill="1" applyBorder="1" applyAlignment="1" applyProtection="1"/>
    <xf numFmtId="0" fontId="12" fillId="0" borderId="0" xfId="0" applyFont="1"/>
    <xf numFmtId="49" fontId="9" fillId="5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10" borderId="8" xfId="0" applyFill="1" applyBorder="1"/>
    <xf numFmtId="0" fontId="0" fillId="0" borderId="9" xfId="0" applyBorder="1"/>
    <xf numFmtId="167" fontId="13" fillId="0" borderId="7" xfId="0" applyNumberFormat="1" applyFont="1" applyBorder="1"/>
    <xf numFmtId="0" fontId="10" fillId="10" borderId="5" xfId="0" applyFont="1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2" applyFont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76200</xdr:rowOff>
    </xdr:from>
    <xdr:to>
      <xdr:col>2</xdr:col>
      <xdr:colOff>698500</xdr:colOff>
      <xdr:row>4</xdr:row>
      <xdr:rowOff>177800</xdr:rowOff>
    </xdr:to>
    <xdr:pic>
      <xdr:nvPicPr>
        <xdr:cNvPr id="1025" name="Grafika 1">
          <a:extLst>
            <a:ext uri="{FF2B5EF4-FFF2-40B4-BE49-F238E27FC236}">
              <a16:creationId xmlns:a16="http://schemas.microsoft.com/office/drawing/2014/main" id="{9A91EF8D-7EAD-9043-853B-8DB2A561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76200"/>
          <a:ext cx="2298700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psiuk/Documents/SKISYSTEM/UYN/AW2223/FORMULARZ_ZAM/Formularz%20UYN%20AW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lizna"/>
      <sheetName val="Skarpety SKI"/>
      <sheetName val="Akcesoria"/>
      <sheetName val="Odzież"/>
      <sheetName val="Buty"/>
    </sheetNames>
    <sheetDataSet>
      <sheetData sheetId="0">
        <row r="1">
          <cell r="A1" t="str">
            <v>Kod</v>
          </cell>
          <cell r="B1" t="str">
            <v>Opis</v>
          </cell>
          <cell r="C1" t="str">
            <v>Kod Koloru</v>
          </cell>
          <cell r="D1" t="str">
            <v>Kolor</v>
          </cell>
          <cell r="E1" t="str">
            <v>XS</v>
          </cell>
          <cell r="F1" t="str">
            <v>S/M</v>
          </cell>
          <cell r="G1" t="str">
            <v>L/XL</v>
          </cell>
          <cell r="H1" t="str">
            <v>XXL</v>
          </cell>
          <cell r="I1" t="str">
            <v>Hurt netto</v>
          </cell>
          <cell r="J1" t="str">
            <v>SCD</v>
          </cell>
        </row>
        <row r="2">
          <cell r="A2" t="str">
            <v>U100288</v>
          </cell>
          <cell r="B2" t="str">
            <v>UYN MAN RESILYON UW SHIRT LG SL.ROUND NECK</v>
          </cell>
          <cell r="C2" t="str">
            <v>B014</v>
          </cell>
          <cell r="D2" t="str">
            <v xml:space="preserve">BLACK/ANTHRACITE </v>
          </cell>
          <cell r="E2"/>
          <cell r="F2"/>
          <cell r="G2"/>
          <cell r="H2"/>
          <cell r="I2">
            <v>272.72272727272724</v>
          </cell>
          <cell r="J2">
            <v>599.99</v>
          </cell>
        </row>
        <row r="3">
          <cell r="A3" t="str">
            <v>U100288</v>
          </cell>
          <cell r="B3" t="str">
            <v>UYN MAN RESILYON UW SHIRT LG SL.ROUND NECK</v>
          </cell>
          <cell r="C3" t="str">
            <v>A135</v>
          </cell>
          <cell r="D3" t="str">
            <v>BLUE/RED</v>
          </cell>
          <cell r="E3"/>
          <cell r="F3"/>
          <cell r="G3"/>
          <cell r="H3"/>
          <cell r="I3">
            <v>272.72272727272724</v>
          </cell>
          <cell r="J3">
            <v>599.99</v>
          </cell>
        </row>
        <row r="4">
          <cell r="A4" t="str">
            <v>U100288</v>
          </cell>
          <cell r="B4" t="str">
            <v>UYN MAN RESILYON UW SHIRT LG SL.ROUND NECK</v>
          </cell>
          <cell r="C4" t="str">
            <v>K639</v>
          </cell>
          <cell r="D4" t="str">
            <v>DARK BLUE/YEELOW</v>
          </cell>
          <cell r="E4"/>
          <cell r="F4"/>
          <cell r="G4"/>
          <cell r="H4"/>
          <cell r="I4">
            <v>272.72272727272724</v>
          </cell>
          <cell r="J4">
            <v>599.99</v>
          </cell>
        </row>
        <row r="5">
          <cell r="A5" t="str">
            <v>U100290</v>
          </cell>
          <cell r="B5" t="str">
            <v>UYN MAN RESILYON UW SHIRT LG SL.TURTLE NECK</v>
          </cell>
          <cell r="C5" t="str">
            <v>B014</v>
          </cell>
          <cell r="D5" t="str">
            <v xml:space="preserve">BLACK/ANTHRACITE </v>
          </cell>
          <cell r="E5"/>
          <cell r="F5"/>
          <cell r="G5"/>
          <cell r="H5"/>
          <cell r="I5">
            <v>295.45</v>
          </cell>
          <cell r="J5">
            <v>649.99</v>
          </cell>
        </row>
        <row r="6">
          <cell r="A6" t="str">
            <v>U100290</v>
          </cell>
          <cell r="B6" t="str">
            <v>UYN MAN RESILYON UW SHIRT LG SL.TURTLE NECK</v>
          </cell>
          <cell r="C6" t="str">
            <v>A135</v>
          </cell>
          <cell r="D6" t="str">
            <v>BLUE/RED</v>
          </cell>
          <cell r="E6"/>
          <cell r="F6"/>
          <cell r="G6"/>
          <cell r="H6"/>
          <cell r="I6">
            <v>295.45</v>
          </cell>
          <cell r="J6">
            <v>649.99</v>
          </cell>
        </row>
        <row r="7">
          <cell r="A7" t="str">
            <v>U100290</v>
          </cell>
          <cell r="B7" t="str">
            <v>UYN MAN RESILYON UW SHIRT LG SL.TURTLE NECK</v>
          </cell>
          <cell r="C7" t="str">
            <v>K639</v>
          </cell>
          <cell r="D7" t="str">
            <v>DARK BLUE/YEELOW</v>
          </cell>
          <cell r="E7"/>
          <cell r="F7"/>
          <cell r="G7"/>
          <cell r="H7"/>
          <cell r="I7">
            <v>295.45</v>
          </cell>
          <cell r="J7">
            <v>649.99</v>
          </cell>
        </row>
        <row r="8">
          <cell r="A8" t="str">
            <v>U100289</v>
          </cell>
          <cell r="B8" t="str">
            <v>UYN MAN RESILYON UE PANTS UW PANTS LONG</v>
          </cell>
          <cell r="C8" t="str">
            <v>B014</v>
          </cell>
          <cell r="D8" t="str">
            <v xml:space="preserve">BLACK/ANTHRACITE </v>
          </cell>
          <cell r="E8"/>
          <cell r="F8"/>
          <cell r="G8"/>
          <cell r="H8"/>
          <cell r="I8">
            <v>227.2681818181818</v>
          </cell>
          <cell r="J8">
            <v>499.99</v>
          </cell>
        </row>
        <row r="9">
          <cell r="A9" t="str">
            <v>U100289</v>
          </cell>
          <cell r="B9" t="str">
            <v>UYN MAN RESILYON UE PANTS UW PANTS LONG</v>
          </cell>
          <cell r="C9" t="str">
            <v>K639</v>
          </cell>
          <cell r="D9" t="str">
            <v>DARK BLUE/YEELOW</v>
          </cell>
          <cell r="E9"/>
          <cell r="F9"/>
          <cell r="G9"/>
          <cell r="H9"/>
          <cell r="I9">
            <v>227.2681818181818</v>
          </cell>
          <cell r="J9">
            <v>499.99</v>
          </cell>
        </row>
        <row r="10">
          <cell r="A10" t="str">
            <v>U100287</v>
          </cell>
          <cell r="B10" t="str">
            <v>UYN MAN RESILYON UE PANTS UW PANTS MEDIUM</v>
          </cell>
          <cell r="C10" t="str">
            <v>B014</v>
          </cell>
          <cell r="D10" t="str">
            <v xml:space="preserve">BLACK/ANTHRACITE </v>
          </cell>
          <cell r="E10"/>
          <cell r="F10"/>
          <cell r="G10"/>
          <cell r="H10"/>
          <cell r="I10">
            <v>195.45</v>
          </cell>
          <cell r="J10">
            <v>429.99</v>
          </cell>
        </row>
        <row r="11">
          <cell r="A11" t="str">
            <v>U100287</v>
          </cell>
          <cell r="B11" t="str">
            <v>UYN MAN RESILYON UE PANTS UW PANTS MEDIUM</v>
          </cell>
          <cell r="C11" t="str">
            <v>A135</v>
          </cell>
          <cell r="D11" t="str">
            <v>BLUE/RED</v>
          </cell>
          <cell r="E11"/>
          <cell r="F11"/>
          <cell r="G11"/>
          <cell r="H11"/>
          <cell r="I11">
            <v>195.45</v>
          </cell>
          <cell r="J11">
            <v>429.99</v>
          </cell>
        </row>
        <row r="12">
          <cell r="A12" t="str">
            <v>U100287</v>
          </cell>
          <cell r="B12" t="str">
            <v>UYN MAN RESILYON UE PANTS UW PANTS MEDIUM</v>
          </cell>
          <cell r="C12" t="str">
            <v>K639</v>
          </cell>
          <cell r="D12" t="str">
            <v>DARK BLUE/YEELOW</v>
          </cell>
          <cell r="E12"/>
          <cell r="F12"/>
          <cell r="G12"/>
          <cell r="H12"/>
          <cell r="I12">
            <v>195.45</v>
          </cell>
          <cell r="J12">
            <v>429.99</v>
          </cell>
        </row>
        <row r="13">
          <cell r="A13" t="str">
            <v>Kod</v>
          </cell>
          <cell r="B13" t="str">
            <v>Opis</v>
          </cell>
          <cell r="C13" t="str">
            <v>Kod Koloru</v>
          </cell>
          <cell r="D13" t="str">
            <v>Kolor</v>
          </cell>
          <cell r="E13" t="str">
            <v>XS</v>
          </cell>
          <cell r="F13" t="str">
            <v>S/M</v>
          </cell>
          <cell r="G13" t="str">
            <v>L/XL</v>
          </cell>
          <cell r="H13" t="str">
            <v>XXL</v>
          </cell>
          <cell r="I13" t="str">
            <v>Hurt netto</v>
          </cell>
          <cell r="J13" t="str">
            <v>SCD</v>
          </cell>
        </row>
        <row r="14">
          <cell r="A14" t="str">
            <v>U100291</v>
          </cell>
          <cell r="B14" t="str">
            <v>UYN LADY RESILYON UW SHIRT LG SL.ROUND NECK</v>
          </cell>
          <cell r="C14" t="str">
            <v>B014</v>
          </cell>
          <cell r="D14" t="str">
            <v xml:space="preserve">BLACK/ANTHRACITE </v>
          </cell>
          <cell r="E14"/>
          <cell r="F14"/>
          <cell r="G14"/>
          <cell r="H14"/>
          <cell r="I14">
            <v>272.72272727272724</v>
          </cell>
          <cell r="J14">
            <v>599.99</v>
          </cell>
        </row>
        <row r="15">
          <cell r="A15" t="str">
            <v>U100291</v>
          </cell>
          <cell r="B15" t="str">
            <v>UYN LADY RESILYON UW SHIRT LG SL.ROUND NECK</v>
          </cell>
          <cell r="C15" t="str">
            <v>P419</v>
          </cell>
          <cell r="D15" t="str">
            <v>MAGENTA/PINK</v>
          </cell>
          <cell r="E15"/>
          <cell r="F15"/>
          <cell r="G15"/>
          <cell r="H15"/>
          <cell r="I15">
            <v>272.72272727272724</v>
          </cell>
          <cell r="J15">
            <v>599.99</v>
          </cell>
        </row>
        <row r="16">
          <cell r="A16" t="str">
            <v>U100294</v>
          </cell>
          <cell r="B16" t="str">
            <v>UYN LADY RESILYON UW PANTS MEDIUM</v>
          </cell>
          <cell r="C16" t="str">
            <v>B014</v>
          </cell>
          <cell r="D16" t="str">
            <v xml:space="preserve">BLACK/ANTHRACITE </v>
          </cell>
          <cell r="E16"/>
          <cell r="F16"/>
          <cell r="G16"/>
          <cell r="H16"/>
          <cell r="I16">
            <v>204.54090909090908</v>
          </cell>
          <cell r="J16">
            <v>449.99</v>
          </cell>
        </row>
        <row r="17">
          <cell r="A17" t="str">
            <v>U100294</v>
          </cell>
          <cell r="B17" t="str">
            <v>UYN LADY RESILYON UW PANTS MEDIUM</v>
          </cell>
          <cell r="C17" t="str">
            <v>P419</v>
          </cell>
          <cell r="D17" t="str">
            <v>MAGENTA/PINK</v>
          </cell>
          <cell r="E17"/>
          <cell r="F17"/>
          <cell r="G17"/>
          <cell r="H17"/>
          <cell r="I17">
            <v>204.54090909090908</v>
          </cell>
          <cell r="J17">
            <v>449.99</v>
          </cell>
        </row>
        <row r="18">
          <cell r="A18" t="str">
            <v>Kod</v>
          </cell>
          <cell r="B18" t="str">
            <v>Opis</v>
          </cell>
          <cell r="C18" t="str">
            <v>Kod Koloru</v>
          </cell>
          <cell r="D18" t="str">
            <v>Kolor</v>
          </cell>
          <cell r="E18" t="str">
            <v>XS</v>
          </cell>
          <cell r="F18" t="str">
            <v>S/M</v>
          </cell>
          <cell r="G18" t="str">
            <v>L/XL</v>
          </cell>
          <cell r="H18" t="str">
            <v>XXL</v>
          </cell>
          <cell r="I18" t="str">
            <v>Hurt netto</v>
          </cell>
          <cell r="J18" t="str">
            <v>SCD</v>
          </cell>
        </row>
        <row r="19">
          <cell r="A19" t="str">
            <v>U100195</v>
          </cell>
          <cell r="B19" t="str">
            <v>UYN NATYON 2.0 AUSTRIA UW SHIRT LG_SL.TURTLE NECK</v>
          </cell>
          <cell r="C19" t="str">
            <v>T020</v>
          </cell>
          <cell r="D19" t="str">
            <v>AUSTRIA</v>
          </cell>
          <cell r="E19"/>
          <cell r="F19"/>
          <cell r="G19"/>
          <cell r="H19"/>
          <cell r="I19">
            <v>313.63181818181818</v>
          </cell>
          <cell r="J19">
            <v>689.99</v>
          </cell>
        </row>
        <row r="20">
          <cell r="A20" t="str">
            <v>U100196</v>
          </cell>
          <cell r="B20" t="str">
            <v>UYN NATYON 2.0 AUSTRIA UW PANTS MEDIUM</v>
          </cell>
          <cell r="C20" t="str">
            <v>T020</v>
          </cell>
          <cell r="D20" t="str">
            <v>AUSTRIA</v>
          </cell>
          <cell r="E20"/>
          <cell r="F20"/>
          <cell r="G20"/>
          <cell r="H20"/>
          <cell r="I20">
            <v>268.17727272727274</v>
          </cell>
          <cell r="J20">
            <v>589.99</v>
          </cell>
        </row>
        <row r="21">
          <cell r="A21" t="str">
            <v>Kod</v>
          </cell>
          <cell r="B21" t="str">
            <v>Opis</v>
          </cell>
          <cell r="C21" t="str">
            <v>Kod Koloru</v>
          </cell>
          <cell r="D21" t="str">
            <v>Kolor</v>
          </cell>
          <cell r="E21" t="str">
            <v>6/7</v>
          </cell>
          <cell r="F21" t="str">
            <v>8/9</v>
          </cell>
          <cell r="G21" t="str">
            <v>10/11</v>
          </cell>
          <cell r="H21" t="str">
            <v>12/13</v>
          </cell>
          <cell r="I21" t="str">
            <v>Hurt netto</v>
          </cell>
          <cell r="J21" t="str">
            <v>SCD</v>
          </cell>
        </row>
        <row r="22">
          <cell r="A22" t="str">
            <v>U100234</v>
          </cell>
          <cell r="B22" t="str">
            <v>UYN NATYON 2.0 JUNIOR AUSTRIA UW SHIRT LG_SL.TURTLE NECK</v>
          </cell>
          <cell r="C22" t="str">
            <v>T020</v>
          </cell>
          <cell r="D22" t="str">
            <v>AUSTRIA</v>
          </cell>
          <cell r="E22"/>
          <cell r="F22"/>
          <cell r="G22"/>
          <cell r="H22"/>
          <cell r="I22">
            <v>209.08636363636361</v>
          </cell>
          <cell r="J22">
            <v>459.99</v>
          </cell>
        </row>
        <row r="23">
          <cell r="A23" t="str">
            <v>U100235</v>
          </cell>
          <cell r="B23" t="str">
            <v>UYN NATYON 2.0 JUNIOR AUSTRIA UW PANTS MEDIUM</v>
          </cell>
          <cell r="C23" t="str">
            <v>T020</v>
          </cell>
          <cell r="D23" t="str">
            <v>AUSTRIA</v>
          </cell>
          <cell r="E23"/>
          <cell r="F23"/>
          <cell r="G23"/>
          <cell r="H23"/>
          <cell r="I23">
            <v>186.3590909090909</v>
          </cell>
          <cell r="J23">
            <v>409.99</v>
          </cell>
        </row>
        <row r="24">
          <cell r="A24" t="str">
            <v>Kod</v>
          </cell>
          <cell r="B24" t="str">
            <v>Opis</v>
          </cell>
          <cell r="C24" t="str">
            <v>Kod Koloru</v>
          </cell>
          <cell r="D24" t="str">
            <v>Kolor</v>
          </cell>
          <cell r="E24" t="str">
            <v>XS</v>
          </cell>
          <cell r="F24" t="str">
            <v>S/M</v>
          </cell>
          <cell r="G24" t="str">
            <v>L/XL</v>
          </cell>
          <cell r="H24" t="str">
            <v>XXL</v>
          </cell>
          <cell r="I24" t="str">
            <v>Hurt netto</v>
          </cell>
          <cell r="J24" t="str">
            <v>SCD</v>
          </cell>
        </row>
        <row r="25">
          <cell r="A25" t="str">
            <v>U100197</v>
          </cell>
          <cell r="B25" t="str">
            <v>UYN NATYON 2.0 ITALY UW SHIRT LG_SL.TURTLE NECK</v>
          </cell>
          <cell r="C25" t="str">
            <v>T035</v>
          </cell>
          <cell r="D25" t="str">
            <v>ITALIA</v>
          </cell>
          <cell r="E25"/>
          <cell r="F25"/>
          <cell r="G25"/>
          <cell r="H25"/>
          <cell r="I25">
            <v>313.63181818181818</v>
          </cell>
          <cell r="J25">
            <v>689.99</v>
          </cell>
        </row>
        <row r="26">
          <cell r="A26" t="str">
            <v>U100198</v>
          </cell>
          <cell r="B26" t="str">
            <v>UYN NATYON 2.0 ITALY UW PANTS MEDIUM</v>
          </cell>
          <cell r="C26" t="str">
            <v>T035</v>
          </cell>
          <cell r="D26" t="str">
            <v>ITALIA</v>
          </cell>
          <cell r="E26"/>
          <cell r="F26"/>
          <cell r="G26"/>
          <cell r="H26"/>
          <cell r="I26">
            <v>268.17727272727274</v>
          </cell>
          <cell r="J26">
            <v>589.99</v>
          </cell>
        </row>
        <row r="27">
          <cell r="A27" t="str">
            <v>Kod</v>
          </cell>
          <cell r="B27" t="str">
            <v>Opis</v>
          </cell>
          <cell r="C27" t="str">
            <v>Kod Koloru</v>
          </cell>
          <cell r="D27" t="str">
            <v>Kolor</v>
          </cell>
          <cell r="E27" t="str">
            <v>6/7</v>
          </cell>
          <cell r="F27" t="str">
            <v>8/9</v>
          </cell>
          <cell r="G27" t="str">
            <v>10/11</v>
          </cell>
          <cell r="H27" t="str">
            <v>12/13</v>
          </cell>
          <cell r="I27" t="str">
            <v>Hurt netto</v>
          </cell>
          <cell r="J27" t="str">
            <v>SCD</v>
          </cell>
        </row>
        <row r="28">
          <cell r="A28" t="str">
            <v>U100232</v>
          </cell>
          <cell r="B28" t="str">
            <v>UYN NATYON 2.0 JUNIOR ITALY UW SHIRT LG_SL.TURTLE NECK</v>
          </cell>
          <cell r="C28" t="str">
            <v>T035</v>
          </cell>
          <cell r="D28" t="str">
            <v>ITALIA</v>
          </cell>
          <cell r="E28"/>
          <cell r="F28"/>
          <cell r="G28"/>
          <cell r="H28"/>
          <cell r="I28">
            <v>209.08636363636361</v>
          </cell>
          <cell r="J28">
            <v>459.99</v>
          </cell>
        </row>
        <row r="29">
          <cell r="A29" t="str">
            <v>U100233</v>
          </cell>
          <cell r="B29" t="str">
            <v>UYN NATYON 2.0 JUNIOR ITALY UW PANTS MEDIUM</v>
          </cell>
          <cell r="C29" t="str">
            <v>T035</v>
          </cell>
          <cell r="D29" t="str">
            <v>ITALIA</v>
          </cell>
          <cell r="E29"/>
          <cell r="F29"/>
          <cell r="G29"/>
          <cell r="H29"/>
          <cell r="I29">
            <v>186.3590909090909</v>
          </cell>
          <cell r="J29">
            <v>409.99</v>
          </cell>
        </row>
        <row r="30">
          <cell r="A30" t="str">
            <v>Kod</v>
          </cell>
          <cell r="B30" t="str">
            <v>Opis</v>
          </cell>
          <cell r="C30" t="str">
            <v>Kod Koloru</v>
          </cell>
          <cell r="D30" t="str">
            <v>Kolor</v>
          </cell>
          <cell r="E30" t="str">
            <v>XS</v>
          </cell>
          <cell r="F30" t="str">
            <v>S/M</v>
          </cell>
          <cell r="G30" t="str">
            <v>L/XL</v>
          </cell>
          <cell r="H30" t="str">
            <v>XXL</v>
          </cell>
          <cell r="I30" t="str">
            <v>Hurt netto</v>
          </cell>
          <cell r="J30" t="str">
            <v>SCD</v>
          </cell>
        </row>
        <row r="31">
          <cell r="A31" t="str">
            <v>U100199</v>
          </cell>
          <cell r="B31" t="str">
            <v>UYN NATYON 2.0 NORWAY UW SHIRT LG_SL.TURLE NECK</v>
          </cell>
          <cell r="C31" t="str">
            <v>T026</v>
          </cell>
          <cell r="D31" t="str">
            <v>NORWAY</v>
          </cell>
          <cell r="E31"/>
          <cell r="F31"/>
          <cell r="G31"/>
          <cell r="H31"/>
          <cell r="I31">
            <v>313.63181818181818</v>
          </cell>
          <cell r="J31">
            <v>689.99</v>
          </cell>
        </row>
        <row r="32">
          <cell r="A32" t="str">
            <v>U100200</v>
          </cell>
          <cell r="B32" t="str">
            <v>UYN NATYON 2.0 NORWAY UW PANTS MEDIUM</v>
          </cell>
          <cell r="C32" t="str">
            <v>T026</v>
          </cell>
          <cell r="D32" t="str">
            <v>NORWAY</v>
          </cell>
          <cell r="E32"/>
          <cell r="F32"/>
          <cell r="G32"/>
          <cell r="H32"/>
          <cell r="I32">
            <v>268.17727272727274</v>
          </cell>
          <cell r="J32">
            <v>589.99</v>
          </cell>
        </row>
        <row r="33">
          <cell r="A33" t="str">
            <v>Kod</v>
          </cell>
          <cell r="B33" t="str">
            <v>Opis</v>
          </cell>
          <cell r="C33" t="str">
            <v>Kod Koloru</v>
          </cell>
          <cell r="D33" t="str">
            <v>Kolor</v>
          </cell>
          <cell r="E33" t="str">
            <v>XS</v>
          </cell>
          <cell r="F33" t="str">
            <v>S/M</v>
          </cell>
          <cell r="G33" t="str">
            <v>L/XL</v>
          </cell>
          <cell r="H33" t="str">
            <v>XXL</v>
          </cell>
          <cell r="I33" t="str">
            <v>Hurt netto</v>
          </cell>
          <cell r="J33" t="str">
            <v>SCD</v>
          </cell>
        </row>
        <row r="34">
          <cell r="A34" t="str">
            <v>U100201</v>
          </cell>
          <cell r="B34" t="str">
            <v>UYN NATYON 2.0 GERMANY UW SHIRT LG_SL.TURTLE NECK</v>
          </cell>
          <cell r="C34" t="str">
            <v>T024</v>
          </cell>
          <cell r="D34" t="str">
            <v>GERMANY</v>
          </cell>
          <cell r="E34"/>
          <cell r="F34"/>
          <cell r="G34"/>
          <cell r="H34"/>
          <cell r="I34">
            <v>313.63181818181818</v>
          </cell>
          <cell r="J34">
            <v>689.99</v>
          </cell>
        </row>
        <row r="35">
          <cell r="A35" t="str">
            <v>U100202</v>
          </cell>
          <cell r="B35" t="str">
            <v>UYN NATYON 2.0 GERMANY UW PANTS MEDIUM</v>
          </cell>
          <cell r="C35" t="str">
            <v>T024</v>
          </cell>
          <cell r="D35" t="str">
            <v>GERMANY</v>
          </cell>
          <cell r="E35"/>
          <cell r="F35"/>
          <cell r="G35"/>
          <cell r="H35"/>
          <cell r="I35">
            <v>268.17727272727274</v>
          </cell>
          <cell r="J35">
            <v>589.99</v>
          </cell>
        </row>
        <row r="36">
          <cell r="A36" t="str">
            <v>Kod</v>
          </cell>
          <cell r="B36" t="str">
            <v>Opis</v>
          </cell>
          <cell r="C36" t="str">
            <v>Kod Koloru</v>
          </cell>
          <cell r="D36" t="str">
            <v>Kolor</v>
          </cell>
          <cell r="E36" t="str">
            <v>6/7</v>
          </cell>
          <cell r="F36" t="str">
            <v>8/9</v>
          </cell>
          <cell r="G36" t="str">
            <v>10/11</v>
          </cell>
          <cell r="H36" t="str">
            <v>12/13</v>
          </cell>
          <cell r="I36" t="str">
            <v>Hurt netto</v>
          </cell>
          <cell r="J36" t="str">
            <v>SCD</v>
          </cell>
        </row>
        <row r="37">
          <cell r="A37" t="str">
            <v>U100239</v>
          </cell>
          <cell r="B37" t="str">
            <v>UYN NATYON 2.0 JUNIOR GERMANY UW SHIRT LG_SL.TURTLE NECK</v>
          </cell>
          <cell r="C37" t="str">
            <v>T024</v>
          </cell>
          <cell r="D37" t="str">
            <v>GERMANY</v>
          </cell>
          <cell r="E37"/>
          <cell r="F37"/>
          <cell r="G37"/>
          <cell r="H37"/>
          <cell r="I37">
            <v>209.08636363636361</v>
          </cell>
          <cell r="J37">
            <v>459.99</v>
          </cell>
        </row>
        <row r="38">
          <cell r="A38" t="str">
            <v>U100240</v>
          </cell>
          <cell r="B38" t="str">
            <v>UYN NATYON 2.0 JUNIOR GERMANY UW PANTS MEDIUM</v>
          </cell>
          <cell r="C38" t="str">
            <v>T024</v>
          </cell>
          <cell r="D38" t="str">
            <v>GERMANY</v>
          </cell>
          <cell r="E38"/>
          <cell r="F38"/>
          <cell r="G38"/>
          <cell r="H38"/>
          <cell r="I38">
            <v>186.3590909090909</v>
          </cell>
          <cell r="J38">
            <v>409.99</v>
          </cell>
        </row>
        <row r="39">
          <cell r="A39" t="str">
            <v>Kod</v>
          </cell>
          <cell r="B39" t="str">
            <v>Opis</v>
          </cell>
          <cell r="C39" t="str">
            <v>Kod Koloru</v>
          </cell>
          <cell r="D39" t="str">
            <v>Kolor</v>
          </cell>
          <cell r="E39" t="str">
            <v>XS</v>
          </cell>
          <cell r="F39" t="str">
            <v>S/M</v>
          </cell>
          <cell r="G39" t="str">
            <v>L/XL</v>
          </cell>
          <cell r="H39" t="str">
            <v>XXL</v>
          </cell>
          <cell r="I39" t="str">
            <v>Hurt netto</v>
          </cell>
          <cell r="J39" t="str">
            <v>SCD</v>
          </cell>
        </row>
        <row r="40">
          <cell r="A40" t="str">
            <v>U100203</v>
          </cell>
          <cell r="B40" t="str">
            <v>UYN NATYON 2.0 FRANCE UW SHIRT LG_SL.TURTLE NECK</v>
          </cell>
          <cell r="C40" t="str">
            <v>T023</v>
          </cell>
          <cell r="D40" t="str">
            <v>FRANCE</v>
          </cell>
          <cell r="E40"/>
          <cell r="F40"/>
          <cell r="G40"/>
          <cell r="H40"/>
          <cell r="I40">
            <v>313.63181818181818</v>
          </cell>
          <cell r="J40">
            <v>689.99</v>
          </cell>
        </row>
        <row r="41">
          <cell r="A41" t="str">
            <v>U100204</v>
          </cell>
          <cell r="B41" t="str">
            <v>UYN NATYON 2.0 FRANCE UW PANTS MEDIUM</v>
          </cell>
          <cell r="C41" t="str">
            <v>T023</v>
          </cell>
          <cell r="D41" t="str">
            <v>FRANCE</v>
          </cell>
          <cell r="E41"/>
          <cell r="F41"/>
          <cell r="G41"/>
          <cell r="H41"/>
          <cell r="I41">
            <v>268.17727272727274</v>
          </cell>
          <cell r="J41">
            <v>589.99</v>
          </cell>
        </row>
        <row r="42">
          <cell r="A42" t="str">
            <v>Kod</v>
          </cell>
          <cell r="B42" t="str">
            <v>Opis</v>
          </cell>
          <cell r="C42" t="str">
            <v>Kod Koloru</v>
          </cell>
          <cell r="D42" t="str">
            <v>Kolor</v>
          </cell>
          <cell r="E42" t="str">
            <v>6/7</v>
          </cell>
          <cell r="F42" t="str">
            <v>8/9</v>
          </cell>
          <cell r="G42" t="str">
            <v>10/11</v>
          </cell>
          <cell r="H42" t="str">
            <v>12/13</v>
          </cell>
          <cell r="I42" t="str">
            <v>Hurt netto</v>
          </cell>
          <cell r="J42" t="str">
            <v>SCD</v>
          </cell>
        </row>
        <row r="43">
          <cell r="A43" t="str">
            <v>U100237</v>
          </cell>
          <cell r="B43" t="str">
            <v>UYN NATYON 2.0 JUNIOR FRANCE UW SHIRT LG_SL.TURTLE NECK</v>
          </cell>
          <cell r="C43" t="str">
            <v>T023</v>
          </cell>
          <cell r="D43" t="str">
            <v>FRANCE</v>
          </cell>
          <cell r="E43"/>
          <cell r="F43"/>
          <cell r="G43"/>
          <cell r="H43"/>
          <cell r="I43">
            <v>209.08636363636361</v>
          </cell>
          <cell r="J43">
            <v>459.99</v>
          </cell>
        </row>
        <row r="44">
          <cell r="A44" t="str">
            <v>U100238</v>
          </cell>
          <cell r="B44" t="str">
            <v>UYN NATYON 2.0 JUNIOR FRANCE UW PANTS MEDIUM</v>
          </cell>
          <cell r="C44" t="str">
            <v>T023</v>
          </cell>
          <cell r="D44" t="str">
            <v>FRANCE</v>
          </cell>
          <cell r="E44"/>
          <cell r="F44"/>
          <cell r="G44"/>
          <cell r="H44"/>
          <cell r="I44">
            <v>186.3590909090909</v>
          </cell>
          <cell r="J44">
            <v>409.99</v>
          </cell>
        </row>
        <row r="45">
          <cell r="A45" t="str">
            <v>Kod</v>
          </cell>
          <cell r="B45" t="str">
            <v>Opis</v>
          </cell>
          <cell r="C45" t="str">
            <v>Kod Koloru</v>
          </cell>
          <cell r="D45" t="str">
            <v>Kolor</v>
          </cell>
          <cell r="E45" t="str">
            <v>XS</v>
          </cell>
          <cell r="F45" t="str">
            <v>S/M</v>
          </cell>
          <cell r="G45" t="str">
            <v>L/XL</v>
          </cell>
          <cell r="H45" t="str">
            <v>XXL</v>
          </cell>
          <cell r="I45" t="str">
            <v>Hurt netto</v>
          </cell>
          <cell r="J45" t="str">
            <v>SCD</v>
          </cell>
        </row>
        <row r="46">
          <cell r="A46" t="str">
            <v>U100208</v>
          </cell>
          <cell r="B46" t="str">
            <v>UYN NATYON 2.0 USA UW SHIRT LG_SL.TURTLE NECK</v>
          </cell>
          <cell r="C46" t="str">
            <v>T023</v>
          </cell>
          <cell r="D46" t="str">
            <v>USA</v>
          </cell>
          <cell r="E46"/>
          <cell r="F46"/>
          <cell r="G46"/>
          <cell r="H46"/>
          <cell r="I46">
            <v>313.63181818181818</v>
          </cell>
          <cell r="J46">
            <v>689.99</v>
          </cell>
        </row>
        <row r="47">
          <cell r="A47" t="str">
            <v>U100209</v>
          </cell>
          <cell r="B47" t="str">
            <v>UYN NATYON 2.0 USA UW PANTS MEDIUM</v>
          </cell>
          <cell r="C47" t="str">
            <v>T023</v>
          </cell>
          <cell r="D47" t="str">
            <v>USA</v>
          </cell>
          <cell r="E47"/>
          <cell r="F47"/>
          <cell r="G47"/>
          <cell r="H47"/>
          <cell r="I47">
            <v>268.17727272727274</v>
          </cell>
          <cell r="J47">
            <v>589.99</v>
          </cell>
        </row>
        <row r="48">
          <cell r="A48" t="str">
            <v>Kod</v>
          </cell>
          <cell r="B48" t="str">
            <v>Opis</v>
          </cell>
          <cell r="C48" t="str">
            <v>Kod Koloru</v>
          </cell>
          <cell r="D48" t="str">
            <v>Kolor</v>
          </cell>
          <cell r="E48" t="str">
            <v>XS</v>
          </cell>
          <cell r="F48" t="str">
            <v>S/M</v>
          </cell>
          <cell r="G48" t="str">
            <v>L/XL</v>
          </cell>
          <cell r="H48" t="str">
            <v>XXL</v>
          </cell>
          <cell r="I48" t="str">
            <v>Hurt netto</v>
          </cell>
          <cell r="J48" t="str">
            <v>SCD</v>
          </cell>
        </row>
        <row r="49">
          <cell r="A49" t="str">
            <v>U100210</v>
          </cell>
          <cell r="B49" t="str">
            <v>UYN NATYON 2.0 SWITZERLAND UW SHIRT LG_SL.TURTLE NECK</v>
          </cell>
          <cell r="C49" t="str">
            <v>T021</v>
          </cell>
          <cell r="D49" t="str">
            <v>SWITZERLAND</v>
          </cell>
          <cell r="E49"/>
          <cell r="F49"/>
          <cell r="G49"/>
          <cell r="H49"/>
          <cell r="I49">
            <v>313.63181818181818</v>
          </cell>
          <cell r="J49">
            <v>689.99</v>
          </cell>
        </row>
        <row r="50">
          <cell r="A50" t="str">
            <v>U100211</v>
          </cell>
          <cell r="B50" t="str">
            <v>UYN NATYON 2.0 SWITZERLAND UW PANTS MEDIUM</v>
          </cell>
          <cell r="C50" t="str">
            <v>T021</v>
          </cell>
          <cell r="D50" t="str">
            <v>SWITZERLAND</v>
          </cell>
          <cell r="E50"/>
          <cell r="F50"/>
          <cell r="G50"/>
          <cell r="H50"/>
          <cell r="I50">
            <v>268.17727272727274</v>
          </cell>
          <cell r="J50">
            <v>589.99</v>
          </cell>
        </row>
        <row r="51">
          <cell r="A51" t="str">
            <v>Kod</v>
          </cell>
          <cell r="B51" t="str">
            <v>Opis</v>
          </cell>
          <cell r="C51" t="str">
            <v>Kod Koloru</v>
          </cell>
          <cell r="D51" t="str">
            <v>Kolor</v>
          </cell>
          <cell r="E51" t="str">
            <v>6/7</v>
          </cell>
          <cell r="F51" t="str">
            <v>8/9</v>
          </cell>
          <cell r="G51" t="str">
            <v>10/11</v>
          </cell>
          <cell r="H51" t="str">
            <v>12/13</v>
          </cell>
          <cell r="I51" t="str">
            <v>Hurt netto</v>
          </cell>
          <cell r="J51" t="str">
            <v>SCD</v>
          </cell>
        </row>
        <row r="52">
          <cell r="A52" t="str">
            <v>U100241</v>
          </cell>
          <cell r="B52" t="str">
            <v>UYN NATYON 2.0 JUNIOR SWITZERLAND UW SHIRT LG_SL.TURTLE NECK</v>
          </cell>
          <cell r="C52" t="str">
            <v>T023</v>
          </cell>
          <cell r="D52" t="str">
            <v>SWITZERLAND</v>
          </cell>
          <cell r="E52"/>
          <cell r="F52"/>
          <cell r="G52"/>
          <cell r="H52"/>
          <cell r="I52">
            <v>209.08636363636361</v>
          </cell>
          <cell r="J52">
            <v>459.99</v>
          </cell>
        </row>
        <row r="53">
          <cell r="A53" t="str">
            <v>U100242</v>
          </cell>
          <cell r="B53" t="str">
            <v>UYN NATYON 2.0 JUNIOR SWITZERLAND UW PANTS MEDIUM</v>
          </cell>
          <cell r="C53" t="str">
            <v>T023</v>
          </cell>
          <cell r="D53" t="str">
            <v>SWITZERLAND</v>
          </cell>
          <cell r="E53"/>
          <cell r="F53"/>
          <cell r="G53"/>
          <cell r="H53"/>
          <cell r="I53">
            <v>186.3590909090909</v>
          </cell>
          <cell r="J53">
            <v>409.99</v>
          </cell>
        </row>
        <row r="54">
          <cell r="A54" t="str">
            <v>Kod</v>
          </cell>
          <cell r="B54" t="str">
            <v>Opis</v>
          </cell>
          <cell r="C54" t="str">
            <v>Kod Koloru</v>
          </cell>
          <cell r="D54" t="str">
            <v>Kolor</v>
          </cell>
          <cell r="E54" t="str">
            <v>XS</v>
          </cell>
          <cell r="F54" t="str">
            <v>S/M</v>
          </cell>
          <cell r="G54" t="str">
            <v>L/XL</v>
          </cell>
          <cell r="H54" t="str">
            <v>XXL</v>
          </cell>
          <cell r="I54" t="str">
            <v>Hurt netto</v>
          </cell>
          <cell r="J54" t="str">
            <v>SCD</v>
          </cell>
        </row>
        <row r="55">
          <cell r="A55" t="str">
            <v>U100212</v>
          </cell>
          <cell r="B55" t="str">
            <v>UYN NATYON 2.0 SLOVENIA UW SHIRT LG_SL.TURTLE NECK</v>
          </cell>
          <cell r="C55" t="str">
            <v>T090</v>
          </cell>
          <cell r="D55" t="str">
            <v>SLOVENIA</v>
          </cell>
          <cell r="E55"/>
          <cell r="F55"/>
          <cell r="G55"/>
          <cell r="H55"/>
          <cell r="I55">
            <v>313.63181818181818</v>
          </cell>
          <cell r="J55">
            <v>689.99</v>
          </cell>
        </row>
        <row r="56">
          <cell r="A56" t="str">
            <v>U100213</v>
          </cell>
          <cell r="B56" t="str">
            <v>UYN NATYON 2.0 SLOVENIA UW PANTS MEDIUM</v>
          </cell>
          <cell r="C56" t="str">
            <v>T090</v>
          </cell>
          <cell r="D56" t="str">
            <v>SLOVENIA</v>
          </cell>
          <cell r="E56"/>
          <cell r="F56"/>
          <cell r="G56"/>
          <cell r="H56"/>
          <cell r="I56">
            <v>268.17727272727274</v>
          </cell>
          <cell r="J56">
            <v>589.99</v>
          </cell>
        </row>
        <row r="57">
          <cell r="A57" t="str">
            <v>Kod</v>
          </cell>
          <cell r="B57" t="str">
            <v>Opis</v>
          </cell>
          <cell r="C57" t="str">
            <v>Kod Koloru</v>
          </cell>
          <cell r="D57" t="str">
            <v>Kolor</v>
          </cell>
          <cell r="E57" t="str">
            <v>XS</v>
          </cell>
          <cell r="F57" t="str">
            <v>S/M</v>
          </cell>
          <cell r="G57" t="str">
            <v>L/XL</v>
          </cell>
          <cell r="H57" t="str">
            <v>XXL</v>
          </cell>
          <cell r="I57" t="str">
            <v>Hurt netto</v>
          </cell>
          <cell r="J57" t="str">
            <v>SCD</v>
          </cell>
        </row>
        <row r="58">
          <cell r="A58" t="str">
            <v>U100214</v>
          </cell>
          <cell r="B58" t="str">
            <v>UYN NATYON 2.0 SLOVAKIA UW SHIRT LG_SL.TURTLE NECK</v>
          </cell>
          <cell r="C58" t="str">
            <v>T064</v>
          </cell>
          <cell r="D58" t="str">
            <v>SLOVAKIA</v>
          </cell>
          <cell r="E58"/>
          <cell r="F58"/>
          <cell r="G58"/>
          <cell r="H58"/>
          <cell r="I58">
            <v>313.63181818181818</v>
          </cell>
          <cell r="J58">
            <v>689.99</v>
          </cell>
        </row>
        <row r="59">
          <cell r="A59" t="str">
            <v>U100215</v>
          </cell>
          <cell r="B59" t="str">
            <v>UYN NATYON 2.0 SLOVAKIA UW PANTS MEDIUM</v>
          </cell>
          <cell r="C59" t="str">
            <v>T064</v>
          </cell>
          <cell r="D59" t="str">
            <v>SLOVAKIA</v>
          </cell>
          <cell r="E59"/>
          <cell r="F59"/>
          <cell r="G59"/>
          <cell r="H59"/>
          <cell r="I59">
            <v>268.17727272727274</v>
          </cell>
          <cell r="J59">
            <v>589.99</v>
          </cell>
        </row>
        <row r="60">
          <cell r="A60" t="str">
            <v>Kod</v>
          </cell>
          <cell r="B60" t="str">
            <v>Opis</v>
          </cell>
          <cell r="C60" t="str">
            <v>Kod Koloru</v>
          </cell>
          <cell r="D60" t="str">
            <v>Kolor</v>
          </cell>
          <cell r="E60" t="str">
            <v>XS</v>
          </cell>
          <cell r="F60" t="str">
            <v>S/M</v>
          </cell>
          <cell r="G60" t="str">
            <v>L/XL</v>
          </cell>
          <cell r="H60" t="str">
            <v>XXL</v>
          </cell>
          <cell r="I60" t="str">
            <v>Hurt netto</v>
          </cell>
          <cell r="J60" t="str">
            <v>SCD</v>
          </cell>
        </row>
        <row r="61">
          <cell r="A61" t="str">
            <v>U100311</v>
          </cell>
          <cell r="B61" t="str">
            <v>UYN RECOVERY UNDERWEAR</v>
          </cell>
          <cell r="C61" t="str">
            <v>S032</v>
          </cell>
          <cell r="D61" t="str">
            <v>Silver Grey</v>
          </cell>
          <cell r="E61"/>
          <cell r="F61"/>
          <cell r="G61"/>
          <cell r="H61"/>
          <cell r="I61">
            <v>290.90454545454543</v>
          </cell>
          <cell r="J61">
            <v>639.99</v>
          </cell>
        </row>
        <row r="62">
          <cell r="A62" t="str">
            <v>Kod</v>
          </cell>
          <cell r="B62" t="str">
            <v>Opis</v>
          </cell>
          <cell r="C62" t="str">
            <v>Kod Koloru</v>
          </cell>
          <cell r="D62" t="str">
            <v>Kolor</v>
          </cell>
          <cell r="E62" t="str">
            <v>XS</v>
          </cell>
          <cell r="F62" t="str">
            <v>S/M</v>
          </cell>
          <cell r="G62" t="str">
            <v>L/XL</v>
          </cell>
          <cell r="H62" t="str">
            <v>XXL</v>
          </cell>
          <cell r="I62" t="str">
            <v>Hurt netto</v>
          </cell>
          <cell r="J62" t="str">
            <v>SCD</v>
          </cell>
        </row>
        <row r="63">
          <cell r="A63" t="str">
            <v>U100225</v>
          </cell>
          <cell r="B63" t="str">
            <v>UYN MAN CASHMERE SHINY 2.0 UW SHIRT LG_SL.ROUND NECK</v>
          </cell>
          <cell r="C63" t="str">
            <v>S070</v>
          </cell>
          <cell r="D63" t="str">
            <v>CELEBRITY SILVER</v>
          </cell>
          <cell r="E63"/>
          <cell r="F63"/>
          <cell r="G63"/>
          <cell r="H63"/>
          <cell r="I63">
            <v>395.45</v>
          </cell>
          <cell r="J63">
            <v>869.99</v>
          </cell>
        </row>
        <row r="64">
          <cell r="A64" t="str">
            <v>U100225</v>
          </cell>
          <cell r="B64" t="str">
            <v>UYN MAN CASHMERE SHINY 2.0 UW SHIRT LG_SL.ROUND NECK</v>
          </cell>
          <cell r="C64" t="str">
            <v>S071</v>
          </cell>
          <cell r="D64" t="str">
            <v>CELEBRITY GOLD</v>
          </cell>
          <cell r="E64"/>
          <cell r="F64"/>
          <cell r="G64"/>
          <cell r="H64"/>
          <cell r="I64">
            <v>395.45</v>
          </cell>
          <cell r="J64">
            <v>869.99</v>
          </cell>
        </row>
        <row r="65">
          <cell r="A65" t="str">
            <v>U100226</v>
          </cell>
          <cell r="B65" t="str">
            <v>UYN MAN CASHMERE SHINY 2.0 UW PANTS LONG</v>
          </cell>
          <cell r="C65" t="str">
            <v>S070</v>
          </cell>
          <cell r="D65" t="str">
            <v>CELEBRITY GOLD</v>
          </cell>
          <cell r="E65"/>
          <cell r="F65"/>
          <cell r="G65"/>
          <cell r="H65"/>
          <cell r="I65">
            <v>354.54090909090905</v>
          </cell>
          <cell r="J65">
            <v>779.99</v>
          </cell>
        </row>
        <row r="66">
          <cell r="A66" t="str">
            <v>U100226</v>
          </cell>
          <cell r="B66" t="str">
            <v>UYN MAN CASHMERE SHINY 2.0 UW PANTS LONG</v>
          </cell>
          <cell r="C66" t="str">
            <v>S071</v>
          </cell>
          <cell r="D66" t="str">
            <v>CELEBRITY SILVER</v>
          </cell>
          <cell r="E66"/>
          <cell r="F66"/>
          <cell r="G66"/>
          <cell r="H66"/>
          <cell r="I66">
            <v>354.54090909090905</v>
          </cell>
          <cell r="J66">
            <v>779.99</v>
          </cell>
        </row>
        <row r="67">
          <cell r="A67" t="str">
            <v>U100228</v>
          </cell>
          <cell r="B67" t="str">
            <v>UYN MAN CASHMERE SHINY 2.0 UW PANTS MEDIUM</v>
          </cell>
          <cell r="C67" t="str">
            <v>S070</v>
          </cell>
          <cell r="D67" t="str">
            <v>CELEBRITY GOLD</v>
          </cell>
          <cell r="E67"/>
          <cell r="F67"/>
          <cell r="G67"/>
          <cell r="H67"/>
          <cell r="I67">
            <v>331.81363636363636</v>
          </cell>
          <cell r="J67">
            <v>729.99</v>
          </cell>
        </row>
        <row r="68">
          <cell r="A68" t="str">
            <v>U100228</v>
          </cell>
          <cell r="B68" t="str">
            <v>UYN MAN CASHMERE SHINY 2.0 UW PANTS MEDIUM</v>
          </cell>
          <cell r="C68" t="str">
            <v>S071</v>
          </cell>
          <cell r="D68" t="str">
            <v>CELEBRITY SILVER</v>
          </cell>
          <cell r="E68"/>
          <cell r="F68"/>
          <cell r="G68"/>
          <cell r="H68"/>
          <cell r="I68">
            <v>331.81363636363636</v>
          </cell>
          <cell r="J68">
            <v>729.99</v>
          </cell>
        </row>
        <row r="69">
          <cell r="A69" t="str">
            <v>Kod</v>
          </cell>
          <cell r="B69" t="str">
            <v>Opis</v>
          </cell>
          <cell r="C69" t="str">
            <v>Kod Koloru</v>
          </cell>
          <cell r="D69" t="str">
            <v>Kolor</v>
          </cell>
          <cell r="E69" t="str">
            <v>XS</v>
          </cell>
          <cell r="F69" t="str">
            <v>S/M</v>
          </cell>
          <cell r="G69" t="str">
            <v>L/XL</v>
          </cell>
          <cell r="H69" t="str">
            <v>XXL</v>
          </cell>
          <cell r="I69" t="str">
            <v>Hurt netto</v>
          </cell>
          <cell r="J69" t="str">
            <v>SCD</v>
          </cell>
        </row>
        <row r="70">
          <cell r="A70" t="str">
            <v>U100229</v>
          </cell>
          <cell r="B70" t="str">
            <v>UYN LADY CASHMERE SHINY 2.0 UW SHIRT LG_SL.ROUND NECK</v>
          </cell>
          <cell r="C70" t="str">
            <v>S070</v>
          </cell>
          <cell r="D70" t="str">
            <v>CELEBRITY GOLD</v>
          </cell>
          <cell r="E70"/>
          <cell r="F70"/>
          <cell r="G70"/>
          <cell r="H70"/>
          <cell r="I70">
            <v>395.45</v>
          </cell>
          <cell r="J70">
            <v>869.99</v>
          </cell>
        </row>
        <row r="71">
          <cell r="A71" t="str">
            <v>U100229</v>
          </cell>
          <cell r="B71" t="str">
            <v>UYN LADY CASHMERE SHINY 2.0 UW SHIRT LG_SL.ROUND NECK</v>
          </cell>
          <cell r="C71" t="str">
            <v>S071</v>
          </cell>
          <cell r="D71" t="str">
            <v>CELEBRITY SILVER</v>
          </cell>
          <cell r="E71"/>
          <cell r="F71"/>
          <cell r="G71"/>
          <cell r="H71"/>
          <cell r="I71">
            <v>395.45</v>
          </cell>
          <cell r="J71">
            <v>869.99</v>
          </cell>
        </row>
        <row r="72">
          <cell r="A72" t="str">
            <v>U100230</v>
          </cell>
          <cell r="B72" t="str">
            <v>UYN LADY CASHMERE SHINY 2.0 UW PANTS LONG</v>
          </cell>
          <cell r="C72" t="str">
            <v>S070</v>
          </cell>
          <cell r="D72" t="str">
            <v>CELEBRITY GOLD</v>
          </cell>
          <cell r="E72"/>
          <cell r="F72"/>
          <cell r="G72"/>
          <cell r="H72"/>
          <cell r="I72">
            <v>354.54090909090905</v>
          </cell>
          <cell r="J72">
            <v>779.99</v>
          </cell>
        </row>
        <row r="73">
          <cell r="A73" t="str">
            <v>U100230</v>
          </cell>
          <cell r="B73" t="str">
            <v>UYN LADY CASHMERE SHINY 2.0 UW PANTS LONG</v>
          </cell>
          <cell r="C73" t="str">
            <v>S071</v>
          </cell>
          <cell r="D73" t="str">
            <v>CELEBRITY SILVER</v>
          </cell>
          <cell r="E73"/>
          <cell r="F73"/>
          <cell r="G73"/>
          <cell r="H73"/>
          <cell r="I73">
            <v>354.54090909090905</v>
          </cell>
          <cell r="J73">
            <v>779.99</v>
          </cell>
        </row>
        <row r="74">
          <cell r="A74" t="str">
            <v>U100231</v>
          </cell>
          <cell r="B74" t="str">
            <v>UYN LADY CASHMERE SHINY 2.0 UW PANTS MEDIUM</v>
          </cell>
          <cell r="C74" t="str">
            <v>S070</v>
          </cell>
          <cell r="D74" t="str">
            <v>CELEBRITY GOLD</v>
          </cell>
          <cell r="E74"/>
          <cell r="F74"/>
          <cell r="G74"/>
          <cell r="H74"/>
          <cell r="I74">
            <v>331.81363636363636</v>
          </cell>
          <cell r="J74">
            <v>729.99</v>
          </cell>
        </row>
        <row r="75">
          <cell r="A75" t="str">
            <v>U100231</v>
          </cell>
          <cell r="B75" t="str">
            <v>UYN LADY CASHMERE SHINY 2.0 UW PANTS MEDIUM</v>
          </cell>
          <cell r="C75" t="str">
            <v>S071</v>
          </cell>
          <cell r="D75" t="str">
            <v>CELEBRITY SILVER</v>
          </cell>
          <cell r="E75"/>
          <cell r="F75"/>
          <cell r="G75"/>
          <cell r="H75"/>
          <cell r="I75">
            <v>331.81363636363636</v>
          </cell>
          <cell r="J75">
            <v>729.99</v>
          </cell>
        </row>
        <row r="76">
          <cell r="A76" t="str">
            <v>Kod</v>
          </cell>
          <cell r="B76" t="str">
            <v>Opis</v>
          </cell>
          <cell r="C76" t="str">
            <v>Kod Koloru</v>
          </cell>
          <cell r="D76" t="str">
            <v>Kolor</v>
          </cell>
          <cell r="E76" t="str">
            <v>XS</v>
          </cell>
          <cell r="F76" t="str">
            <v>S/M</v>
          </cell>
          <cell r="G76" t="str">
            <v>L/XL</v>
          </cell>
          <cell r="H76" t="str">
            <v>XXL</v>
          </cell>
          <cell r="I76" t="str">
            <v>Hurt netto</v>
          </cell>
          <cell r="J76" t="str">
            <v>SCD</v>
          </cell>
        </row>
        <row r="77">
          <cell r="A77" t="str">
            <v>U100117</v>
          </cell>
          <cell r="B77" t="str">
            <v>UYN MAN FUSYON CASHMERE UW SHIRT LG_SL</v>
          </cell>
          <cell r="C77" t="str">
            <v>B026</v>
          </cell>
          <cell r="D77" t="str">
            <v>BLACK/BLACK</v>
          </cell>
          <cell r="E77"/>
          <cell r="F77"/>
          <cell r="G77"/>
          <cell r="H77"/>
          <cell r="I77">
            <v>354.54090909090905</v>
          </cell>
          <cell r="J77">
            <v>779.99</v>
          </cell>
        </row>
        <row r="78">
          <cell r="A78" t="str">
            <v>U100117</v>
          </cell>
          <cell r="B78" t="str">
            <v>UYN MAN FUSYON CASHMERE UW SHIRT LG_SL</v>
          </cell>
          <cell r="C78" t="str">
            <v>J247</v>
          </cell>
          <cell r="D78" t="str">
            <v>GREY ROCK/BLACK</v>
          </cell>
          <cell r="E78"/>
          <cell r="F78"/>
          <cell r="G78"/>
          <cell r="H78"/>
          <cell r="I78">
            <v>354.54090909090905</v>
          </cell>
          <cell r="J78">
            <v>779.99</v>
          </cell>
        </row>
        <row r="79">
          <cell r="A79" t="str">
            <v>U100117</v>
          </cell>
          <cell r="B79" t="str">
            <v>UYN MAN FUSYON CASHMERE UW SHIRT LG_SL</v>
          </cell>
          <cell r="C79" t="str">
            <v>J256</v>
          </cell>
          <cell r="D79" t="str">
            <v>GREY ROCK/BROWN</v>
          </cell>
          <cell r="E79"/>
          <cell r="F79"/>
          <cell r="G79"/>
          <cell r="H79"/>
          <cell r="I79">
            <v>354.54090909090905</v>
          </cell>
          <cell r="J79">
            <v>779.99</v>
          </cell>
        </row>
        <row r="80">
          <cell r="A80" t="str">
            <v>U100119</v>
          </cell>
          <cell r="B80" t="str">
            <v>UYN MAN FUSYON CASHMERE UW PANTS LONG</v>
          </cell>
          <cell r="C80" t="str">
            <v>B026</v>
          </cell>
          <cell r="D80" t="str">
            <v>BLACK/BLACK</v>
          </cell>
          <cell r="E80"/>
          <cell r="F80"/>
          <cell r="G80"/>
          <cell r="H80"/>
          <cell r="I80">
            <v>313.63181818181818</v>
          </cell>
          <cell r="J80">
            <v>689.99</v>
          </cell>
        </row>
        <row r="81">
          <cell r="A81" t="str">
            <v>U100119</v>
          </cell>
          <cell r="B81" t="str">
            <v>UYN MAN FUSYON CASHMERE UW PANTS LONG</v>
          </cell>
          <cell r="C81" t="str">
            <v>J247</v>
          </cell>
          <cell r="D81" t="str">
            <v>GREY ROCK/BLACK</v>
          </cell>
          <cell r="E81"/>
          <cell r="F81"/>
          <cell r="G81"/>
          <cell r="H81"/>
          <cell r="I81">
            <v>313.63181818181818</v>
          </cell>
          <cell r="J81">
            <v>689.99</v>
          </cell>
        </row>
        <row r="82">
          <cell r="A82" t="str">
            <v>U100119</v>
          </cell>
          <cell r="B82" t="str">
            <v>UYN MAN FUSYON CASHMERE UW PANTS LONG</v>
          </cell>
          <cell r="C82" t="str">
            <v>J256</v>
          </cell>
          <cell r="D82" t="str">
            <v>GREY ROCK/BROWN</v>
          </cell>
          <cell r="E82"/>
          <cell r="F82"/>
          <cell r="G82"/>
          <cell r="H82"/>
          <cell r="I82">
            <v>313.63181818181818</v>
          </cell>
          <cell r="J82">
            <v>689.99</v>
          </cell>
        </row>
        <row r="83">
          <cell r="A83" t="str">
            <v>U100120</v>
          </cell>
          <cell r="B83" t="str">
            <v>UYN MAN FUSYON CASHMERE UW PANTS MEDIUM</v>
          </cell>
          <cell r="C83" t="str">
            <v>J247</v>
          </cell>
          <cell r="D83" t="str">
            <v>GREY ROCK/BLACK</v>
          </cell>
          <cell r="E83"/>
          <cell r="F83"/>
          <cell r="G83"/>
          <cell r="H83"/>
          <cell r="I83">
            <v>290.90454545454543</v>
          </cell>
          <cell r="J83">
            <v>639.99</v>
          </cell>
        </row>
        <row r="84">
          <cell r="A84" t="str">
            <v>Kod</v>
          </cell>
          <cell r="B84" t="str">
            <v>Opis</v>
          </cell>
          <cell r="C84" t="str">
            <v>Kod Koloru</v>
          </cell>
          <cell r="D84" t="str">
            <v>Kolor</v>
          </cell>
          <cell r="E84" t="str">
            <v>XS</v>
          </cell>
          <cell r="F84" t="str">
            <v>S/M</v>
          </cell>
          <cell r="G84" t="str">
            <v>L/XL</v>
          </cell>
          <cell r="H84" t="str">
            <v>XXL</v>
          </cell>
          <cell r="I84" t="str">
            <v>Hurt netto</v>
          </cell>
          <cell r="J84" t="str">
            <v>SCD</v>
          </cell>
        </row>
        <row r="85">
          <cell r="A85" t="str">
            <v>U100121</v>
          </cell>
          <cell r="B85" t="str">
            <v>UYN LADY FUSYON CASHMERE UW SHIRT LG_SL.</v>
          </cell>
          <cell r="C85" t="str">
            <v>J257</v>
          </cell>
          <cell r="D85" t="str">
            <v>GREY STONE/COPPER</v>
          </cell>
          <cell r="E85"/>
          <cell r="F85"/>
          <cell r="G85"/>
          <cell r="H85"/>
          <cell r="I85">
            <v>354.54090909090905</v>
          </cell>
          <cell r="J85">
            <v>779.99</v>
          </cell>
        </row>
        <row r="86">
          <cell r="A86" t="str">
            <v>U100121</v>
          </cell>
          <cell r="B86" t="str">
            <v>UYN LADY FUSYON CASHMERE UW SHIRT LG_SL.</v>
          </cell>
          <cell r="C86" t="str">
            <v>J248</v>
          </cell>
          <cell r="D86" t="str">
            <v>GREY STONE/PEARL</v>
          </cell>
          <cell r="E86"/>
          <cell r="F86"/>
          <cell r="G86"/>
          <cell r="H86"/>
          <cell r="I86">
            <v>354.54090909090905</v>
          </cell>
          <cell r="J86">
            <v>779.99</v>
          </cell>
        </row>
        <row r="87">
          <cell r="A87" t="str">
            <v>U100121</v>
          </cell>
          <cell r="B87" t="str">
            <v>UYN LADY FUSYON CASHMERE UW SHIRT LG_SL.</v>
          </cell>
          <cell r="C87" t="str">
            <v>W472</v>
          </cell>
          <cell r="D87" t="str">
            <v>OPTICAL WHITE/CREAM</v>
          </cell>
          <cell r="E87"/>
          <cell r="F87"/>
          <cell r="G87"/>
          <cell r="H87"/>
          <cell r="I87">
            <v>354.54090909090905</v>
          </cell>
          <cell r="J87">
            <v>779.99</v>
          </cell>
        </row>
        <row r="88">
          <cell r="A88" t="str">
            <v>U100123</v>
          </cell>
          <cell r="B88" t="str">
            <v>UYN LADY FUSYON CASHMERE UW PANTS LONG</v>
          </cell>
          <cell r="C88" t="str">
            <v>J257</v>
          </cell>
          <cell r="D88" t="str">
            <v>GREY STONE/COPPER</v>
          </cell>
          <cell r="E88"/>
          <cell r="F88"/>
          <cell r="G88"/>
          <cell r="H88"/>
          <cell r="I88">
            <v>313.63181818181818</v>
          </cell>
          <cell r="J88">
            <v>689.99</v>
          </cell>
        </row>
        <row r="89">
          <cell r="A89" t="str">
            <v>U100123</v>
          </cell>
          <cell r="B89" t="str">
            <v>UYN LADY FUSYON CASHMERE UW PANTS LONG</v>
          </cell>
          <cell r="C89" t="str">
            <v>J248</v>
          </cell>
          <cell r="D89" t="str">
            <v>GREY STONE/PEARL</v>
          </cell>
          <cell r="E89"/>
          <cell r="F89"/>
          <cell r="G89"/>
          <cell r="H89"/>
          <cell r="I89">
            <v>313.63181818181818</v>
          </cell>
          <cell r="J89">
            <v>689.99</v>
          </cell>
        </row>
        <row r="90">
          <cell r="A90" t="str">
            <v>U100123</v>
          </cell>
          <cell r="B90" t="str">
            <v>UYN LADY FUSYON CASHMERE UW PANTS LONG</v>
          </cell>
          <cell r="C90" t="str">
            <v>W472</v>
          </cell>
          <cell r="D90" t="str">
            <v>OPTICAL WHITE/CREAM</v>
          </cell>
          <cell r="E90"/>
          <cell r="F90"/>
          <cell r="G90"/>
          <cell r="H90"/>
          <cell r="I90">
            <v>313.63181818181818</v>
          </cell>
          <cell r="J90">
            <v>689.99</v>
          </cell>
        </row>
        <row r="91">
          <cell r="A91" t="str">
            <v>U100124</v>
          </cell>
          <cell r="B91" t="str">
            <v>UYN LADY FUSYON CASHMERE UW PANTS MEDIUM</v>
          </cell>
          <cell r="C91" t="str">
            <v>J257</v>
          </cell>
          <cell r="D91" t="str">
            <v>GREY STONE/COPPER</v>
          </cell>
          <cell r="E91"/>
          <cell r="F91"/>
          <cell r="G91"/>
          <cell r="H91"/>
          <cell r="I91">
            <v>290.90454545454543</v>
          </cell>
          <cell r="J91">
            <v>639.99</v>
          </cell>
        </row>
        <row r="92">
          <cell r="A92" t="str">
            <v>U100124</v>
          </cell>
          <cell r="B92" t="str">
            <v>UYN LADY FUSYON CASHMERE UW PANTS MEDIUM</v>
          </cell>
          <cell r="C92" t="str">
            <v>J248</v>
          </cell>
          <cell r="D92" t="str">
            <v>GREY STONE/PEARL</v>
          </cell>
          <cell r="E92"/>
          <cell r="F92"/>
          <cell r="G92"/>
          <cell r="H92"/>
          <cell r="I92">
            <v>290.90454545454543</v>
          </cell>
          <cell r="J92">
            <v>639.99</v>
          </cell>
        </row>
        <row r="93">
          <cell r="A93" t="str">
            <v>U100124</v>
          </cell>
          <cell r="B93" t="str">
            <v>UYN LADY FUSYON CASHMERE UW PANTS MEDIUM</v>
          </cell>
          <cell r="C93" t="str">
            <v>W472</v>
          </cell>
          <cell r="D93" t="str">
            <v>OPTICAL WHITE/CREAM</v>
          </cell>
          <cell r="E93"/>
          <cell r="F93"/>
          <cell r="G93"/>
          <cell r="H93"/>
          <cell r="I93">
            <v>290.90454545454543</v>
          </cell>
          <cell r="J93">
            <v>639.99</v>
          </cell>
        </row>
        <row r="94">
          <cell r="A94" t="str">
            <v>Kod</v>
          </cell>
          <cell r="B94" t="str">
            <v>Opis</v>
          </cell>
          <cell r="C94" t="str">
            <v>Kod Koloru</v>
          </cell>
          <cell r="D94" t="str">
            <v>Kolor</v>
          </cell>
          <cell r="E94" t="str">
            <v>XS</v>
          </cell>
          <cell r="F94" t="str">
            <v>S/M</v>
          </cell>
          <cell r="G94" t="str">
            <v>L/XL</v>
          </cell>
          <cell r="H94" t="str">
            <v>XXL</v>
          </cell>
          <cell r="I94" t="str">
            <v>Hurt netto</v>
          </cell>
          <cell r="J94" t="str">
            <v>SCD</v>
          </cell>
        </row>
        <row r="95">
          <cell r="A95" t="str">
            <v>U100029</v>
          </cell>
          <cell r="B95" t="str">
            <v>UYN MAN FUSYON UW SHIRT LG_SL.</v>
          </cell>
          <cell r="C95" t="str">
            <v>B017</v>
          </cell>
          <cell r="D95" t="str">
            <v>BLACK/ANTHRACITE/ANTHRACITE</v>
          </cell>
          <cell r="E95"/>
          <cell r="F95"/>
          <cell r="G95"/>
          <cell r="H95"/>
          <cell r="I95">
            <v>273.99</v>
          </cell>
          <cell r="J95">
            <v>639.99</v>
          </cell>
        </row>
        <row r="96">
          <cell r="A96" t="str">
            <v>U100029</v>
          </cell>
          <cell r="B96" t="str">
            <v>UYN MAN FUSYON UW SHIRT LG_SL.</v>
          </cell>
          <cell r="C96" t="str">
            <v>B480</v>
          </cell>
          <cell r="D96" t="str">
            <v>CAVIAR/BEIGE/BORDEAUX</v>
          </cell>
          <cell r="E96"/>
          <cell r="F96"/>
          <cell r="G96"/>
          <cell r="H96"/>
          <cell r="I96">
            <v>290.90454545454543</v>
          </cell>
          <cell r="J96">
            <v>639.99</v>
          </cell>
        </row>
        <row r="97">
          <cell r="A97" t="str">
            <v>U100029</v>
          </cell>
          <cell r="B97" t="str">
            <v>UYN MAN FUSYON UW SHIRT LG_SL.</v>
          </cell>
          <cell r="C97" t="str">
            <v>J014</v>
          </cell>
          <cell r="D97" t="str">
            <v>GREY YORK/AVIOL/WHITE</v>
          </cell>
          <cell r="E97"/>
          <cell r="F97"/>
          <cell r="G97"/>
          <cell r="H97"/>
          <cell r="I97">
            <v>290.90454545454543</v>
          </cell>
          <cell r="J97">
            <v>639.99</v>
          </cell>
        </row>
        <row r="98">
          <cell r="A98" t="str">
            <v>U100029</v>
          </cell>
          <cell r="B98" t="str">
            <v>UYN MAN FUSYON UW SHIRT LG_SL.</v>
          </cell>
          <cell r="C98" t="str">
            <v xml:space="preserve">A840 </v>
          </cell>
          <cell r="D98" t="str">
            <v>ORION BLUE/BORDEAUX/PEARL GREY</v>
          </cell>
          <cell r="E98"/>
          <cell r="F98"/>
          <cell r="G98"/>
          <cell r="H98"/>
          <cell r="I98">
            <v>290.90454545454543</v>
          </cell>
          <cell r="J98">
            <v>639.99</v>
          </cell>
        </row>
        <row r="99">
          <cell r="A99" t="str">
            <v>U100076</v>
          </cell>
          <cell r="B99" t="str">
            <v>UYN MAN FUSYON UW SHIRT LG_SL.TURTLENECK</v>
          </cell>
          <cell r="C99" t="str">
            <v>B017</v>
          </cell>
          <cell r="D99" t="str">
            <v>BLACK/ANTHRACITE/ANTHRACITE</v>
          </cell>
          <cell r="E99"/>
          <cell r="F99"/>
          <cell r="G99"/>
          <cell r="H99"/>
          <cell r="I99">
            <v>313.63181818181818</v>
          </cell>
          <cell r="J99">
            <v>689.99</v>
          </cell>
        </row>
        <row r="100">
          <cell r="A100" t="str">
            <v>U100076</v>
          </cell>
          <cell r="B100" t="str">
            <v>UYN MAN FUSYON UW SHIRT LG_SL.TURTLENECK</v>
          </cell>
          <cell r="C100" t="str">
            <v>J014</v>
          </cell>
          <cell r="D100" t="str">
            <v>GREY YORK/AVIOL/WHITE</v>
          </cell>
          <cell r="E100"/>
          <cell r="F100"/>
          <cell r="G100"/>
          <cell r="H100"/>
          <cell r="I100">
            <v>313.63181818181818</v>
          </cell>
          <cell r="J100">
            <v>689.99</v>
          </cell>
        </row>
        <row r="101">
          <cell r="A101" t="str">
            <v>U100076</v>
          </cell>
          <cell r="B101" t="str">
            <v>UYN MAN FUSYON UW SHIRT LG_SL.TURTLENECK</v>
          </cell>
          <cell r="C101" t="str">
            <v xml:space="preserve">A840 </v>
          </cell>
          <cell r="D101" t="str">
            <v>ORION BLUE/BORDEAUX/PEARL GREY</v>
          </cell>
          <cell r="E101"/>
          <cell r="F101"/>
          <cell r="G101"/>
          <cell r="H101"/>
          <cell r="I101">
            <v>313.63181818181818</v>
          </cell>
          <cell r="J101">
            <v>689.99</v>
          </cell>
        </row>
        <row r="102">
          <cell r="A102" t="str">
            <v>U100030</v>
          </cell>
          <cell r="B102" t="str">
            <v>UYN MAN FUSYON UW PANTS LONG</v>
          </cell>
          <cell r="C102" t="str">
            <v>B017</v>
          </cell>
          <cell r="D102" t="str">
            <v>BLACK/ANTHRACITE/ANTHRACITE</v>
          </cell>
          <cell r="E102"/>
          <cell r="F102"/>
          <cell r="G102"/>
          <cell r="H102"/>
          <cell r="I102">
            <v>249.99545454545452</v>
          </cell>
          <cell r="J102">
            <v>549.99</v>
          </cell>
        </row>
        <row r="103">
          <cell r="A103" t="str">
            <v>U100030</v>
          </cell>
          <cell r="B103" t="str">
            <v>UYN MAN FUSYON UW PANTS LONG</v>
          </cell>
          <cell r="C103" t="str">
            <v>B480</v>
          </cell>
          <cell r="D103" t="str">
            <v>CAVIAR/BEIGE/BORDEAUX</v>
          </cell>
          <cell r="E103"/>
          <cell r="F103"/>
          <cell r="G103"/>
          <cell r="H103"/>
          <cell r="I103">
            <v>249.99545454545452</v>
          </cell>
          <cell r="J103">
            <v>549.99</v>
          </cell>
        </row>
        <row r="104">
          <cell r="A104" t="str">
            <v>U100030</v>
          </cell>
          <cell r="B104" t="str">
            <v>UYN MAN FUSYON UW PANTS LONG</v>
          </cell>
          <cell r="C104" t="str">
            <v>J014</v>
          </cell>
          <cell r="D104" t="str">
            <v>GREY YORK/AVIOL/WHITE</v>
          </cell>
          <cell r="E104"/>
          <cell r="F104"/>
          <cell r="G104"/>
          <cell r="H104"/>
          <cell r="I104">
            <v>249.99545454545452</v>
          </cell>
          <cell r="J104">
            <v>549.99</v>
          </cell>
        </row>
        <row r="105">
          <cell r="A105" t="str">
            <v>U100030</v>
          </cell>
          <cell r="B105" t="str">
            <v>UYN MAN FUSYON UW PANTS LONG</v>
          </cell>
          <cell r="C105" t="str">
            <v xml:space="preserve">A840 </v>
          </cell>
          <cell r="D105" t="str">
            <v>ORION BLUE/BORDEAUX/PEARL GREY</v>
          </cell>
          <cell r="E105"/>
          <cell r="F105"/>
          <cell r="G105"/>
          <cell r="H105"/>
          <cell r="I105">
            <v>249.99545454545452</v>
          </cell>
          <cell r="J105">
            <v>549.99</v>
          </cell>
        </row>
        <row r="106">
          <cell r="A106" t="str">
            <v>U100040</v>
          </cell>
          <cell r="B106" t="str">
            <v>UYN MAN FUSYON UW PANTS MEDIUM</v>
          </cell>
          <cell r="C106" t="str">
            <v>B017</v>
          </cell>
          <cell r="D106" t="str">
            <v>BLACK/ANTHRACITE/ANTHRACITE</v>
          </cell>
          <cell r="E106"/>
          <cell r="F106"/>
          <cell r="G106"/>
          <cell r="H106"/>
          <cell r="I106">
            <v>227.2681818181818</v>
          </cell>
          <cell r="J106">
            <v>499.99</v>
          </cell>
        </row>
        <row r="107">
          <cell r="A107" t="str">
            <v>U100040</v>
          </cell>
          <cell r="B107" t="str">
            <v>UYN MAN FUSYON UW PANTS MEDIUM</v>
          </cell>
          <cell r="C107" t="str">
            <v>B480</v>
          </cell>
          <cell r="D107" t="str">
            <v>CAVIAR/BEIGE/BORDEAUX</v>
          </cell>
          <cell r="E107"/>
          <cell r="F107"/>
          <cell r="G107"/>
          <cell r="H107"/>
          <cell r="I107">
            <v>227.2681818181818</v>
          </cell>
          <cell r="J107">
            <v>499.99</v>
          </cell>
        </row>
        <row r="108">
          <cell r="A108" t="str">
            <v>U100040</v>
          </cell>
          <cell r="B108" t="str">
            <v>UYN MAN FUSYON UW PANTS MEDIUM</v>
          </cell>
          <cell r="C108" t="str">
            <v>J014</v>
          </cell>
          <cell r="D108" t="str">
            <v>GREY YORK/AVIOL/WHITE</v>
          </cell>
          <cell r="E108"/>
          <cell r="F108"/>
          <cell r="G108"/>
          <cell r="H108"/>
          <cell r="I108">
            <v>227.2681818181818</v>
          </cell>
          <cell r="J108">
            <v>499.99</v>
          </cell>
        </row>
        <row r="109">
          <cell r="A109" t="str">
            <v>U100040</v>
          </cell>
          <cell r="B109" t="str">
            <v>UYN MAN FUSYON UW PANTS MEDIUM</v>
          </cell>
          <cell r="C109" t="str">
            <v xml:space="preserve">A840 </v>
          </cell>
          <cell r="D109" t="str">
            <v>ORION BLUE/BORDEAUX/PEARL GREY</v>
          </cell>
          <cell r="E109"/>
          <cell r="F109"/>
          <cell r="G109"/>
          <cell r="H109"/>
          <cell r="I109">
            <v>227.2681818181818</v>
          </cell>
          <cell r="J109">
            <v>499.99</v>
          </cell>
        </row>
        <row r="110">
          <cell r="A110" t="str">
            <v>Kod</v>
          </cell>
          <cell r="B110" t="str">
            <v>Opis</v>
          </cell>
          <cell r="C110" t="str">
            <v>Kod Koloru</v>
          </cell>
          <cell r="D110" t="str">
            <v>Kolor</v>
          </cell>
          <cell r="E110" t="str">
            <v>XS</v>
          </cell>
          <cell r="F110" t="str">
            <v>S/M</v>
          </cell>
          <cell r="G110" t="str">
            <v>L/XL</v>
          </cell>
          <cell r="H110" t="str">
            <v>XXL</v>
          </cell>
          <cell r="I110" t="str">
            <v>Hurt netto</v>
          </cell>
          <cell r="J110" t="str">
            <v>SCD</v>
          </cell>
        </row>
        <row r="111">
          <cell r="A111" t="str">
            <v>U100025</v>
          </cell>
          <cell r="B111" t="str">
            <v>UYN LADY FUSYON UW SHIRT LG_SL</v>
          </cell>
          <cell r="C111" t="str">
            <v>J007</v>
          </cell>
          <cell r="D111" t="str">
            <v>ANTHRACITE/PURPLE/PINK</v>
          </cell>
          <cell r="E111"/>
          <cell r="F111"/>
          <cell r="G111"/>
          <cell r="H111"/>
          <cell r="I111">
            <v>290.90454545454543</v>
          </cell>
          <cell r="J111">
            <v>639.99</v>
          </cell>
        </row>
        <row r="112">
          <cell r="A112" t="str">
            <v>U100025</v>
          </cell>
          <cell r="B112" t="str">
            <v>UYN LADY FUSYON UW SHIRT LG_SL</v>
          </cell>
          <cell r="C112" t="str">
            <v>B017</v>
          </cell>
          <cell r="D112" t="str">
            <v>BLACK/ANTHRACITE/ANTHRACITE</v>
          </cell>
          <cell r="E112"/>
          <cell r="F112"/>
          <cell r="G112"/>
          <cell r="H112"/>
          <cell r="I112">
            <v>290.90454545454543</v>
          </cell>
          <cell r="J112">
            <v>639.99</v>
          </cell>
        </row>
        <row r="113">
          <cell r="A113" t="str">
            <v>U100025</v>
          </cell>
          <cell r="B113" t="str">
            <v>UYN LADY FUSYON UW SHIRT LG_SL</v>
          </cell>
          <cell r="C113" t="str">
            <v>W361</v>
          </cell>
          <cell r="D113" t="str">
            <v>SNOW WHITE/ANTHRACITE/GREY</v>
          </cell>
          <cell r="E113"/>
          <cell r="F113"/>
          <cell r="G113"/>
          <cell r="H113"/>
          <cell r="I113">
            <v>290.90454545454543</v>
          </cell>
          <cell r="J113">
            <v>639.99</v>
          </cell>
        </row>
        <row r="114">
          <cell r="A114" t="str">
            <v>U100075</v>
          </cell>
          <cell r="B114" t="str">
            <v>UYN LADY FUSYON UW SHIRT LG_SL.TURTLENECK</v>
          </cell>
          <cell r="C114" t="str">
            <v>J007</v>
          </cell>
          <cell r="D114" t="str">
            <v>ANTHRACITE/PURPLE/PINK</v>
          </cell>
          <cell r="E114"/>
          <cell r="F114"/>
          <cell r="G114"/>
          <cell r="H114"/>
          <cell r="I114">
            <v>313.63181818181818</v>
          </cell>
          <cell r="J114">
            <v>689.99</v>
          </cell>
        </row>
        <row r="115">
          <cell r="A115" t="str">
            <v>U100075</v>
          </cell>
          <cell r="B115" t="str">
            <v>UYN LADY FUSYON UW SHIRT LG_SL.TURTLENECK</v>
          </cell>
          <cell r="C115" t="str">
            <v>B017</v>
          </cell>
          <cell r="D115" t="str">
            <v>BLACK/ANTHRACITE/ANTHRACITE</v>
          </cell>
          <cell r="E115"/>
          <cell r="F115"/>
          <cell r="G115"/>
          <cell r="H115"/>
          <cell r="I115">
            <v>313.63181818181818</v>
          </cell>
          <cell r="J115">
            <v>689.99</v>
          </cell>
        </row>
        <row r="116">
          <cell r="A116" t="str">
            <v>U100075</v>
          </cell>
          <cell r="B116" t="str">
            <v>UYN LADY FUSYON UW SHIRT LG_SL.TURTLENECK</v>
          </cell>
          <cell r="C116" t="str">
            <v>W361</v>
          </cell>
          <cell r="D116" t="str">
            <v>SNOW WHITE/ANTHRACITE/GREY</v>
          </cell>
          <cell r="E116"/>
          <cell r="F116"/>
          <cell r="G116"/>
          <cell r="H116"/>
          <cell r="I116">
            <v>313.63181818181818</v>
          </cell>
          <cell r="J116">
            <v>689.99</v>
          </cell>
        </row>
        <row r="117">
          <cell r="A117" t="str">
            <v>U100026</v>
          </cell>
          <cell r="B117" t="str">
            <v>UYN LADY FUSYON UW PANTS LONG</v>
          </cell>
          <cell r="C117" t="str">
            <v>J007</v>
          </cell>
          <cell r="D117" t="str">
            <v>ANTHRACITE/PURPLE/PINK</v>
          </cell>
          <cell r="E117"/>
          <cell r="F117"/>
          <cell r="G117"/>
          <cell r="H117"/>
          <cell r="I117">
            <v>249.99545454545452</v>
          </cell>
          <cell r="J117">
            <v>549.99</v>
          </cell>
        </row>
        <row r="118">
          <cell r="A118" t="str">
            <v>U100026</v>
          </cell>
          <cell r="B118" t="str">
            <v>UYN LADY FUSYON UW PANTS LONG</v>
          </cell>
          <cell r="C118" t="str">
            <v>B017</v>
          </cell>
          <cell r="D118" t="str">
            <v>BLACK/ANTHRACITE/ANTHRACITE</v>
          </cell>
          <cell r="E118"/>
          <cell r="F118"/>
          <cell r="G118"/>
          <cell r="H118"/>
          <cell r="I118">
            <v>249.99545454545452</v>
          </cell>
          <cell r="J118">
            <v>549.99</v>
          </cell>
        </row>
        <row r="119">
          <cell r="A119" t="str">
            <v>U100026</v>
          </cell>
          <cell r="B119" t="str">
            <v>UYN LADY FUSYON UW PANTS LONG</v>
          </cell>
          <cell r="C119" t="str">
            <v>W361</v>
          </cell>
          <cell r="D119" t="str">
            <v>SNOW WHITE/ANTHRACITE/GREY</v>
          </cell>
          <cell r="E119"/>
          <cell r="F119"/>
          <cell r="G119"/>
          <cell r="H119"/>
          <cell r="I119">
            <v>249.99545454545452</v>
          </cell>
          <cell r="J119">
            <v>549.99</v>
          </cell>
        </row>
        <row r="120">
          <cell r="A120" t="str">
            <v>U100041</v>
          </cell>
          <cell r="B120" t="str">
            <v>UYN UNDERWEAR LADY UYN FUSYON UW PANTS MEDIUM</v>
          </cell>
          <cell r="C120" t="str">
            <v>J007</v>
          </cell>
          <cell r="D120" t="str">
            <v>ANTHRACITE/PURPLE/PINK</v>
          </cell>
          <cell r="E120"/>
          <cell r="F120"/>
          <cell r="G120"/>
          <cell r="H120"/>
          <cell r="I120">
            <v>227.2681818181818</v>
          </cell>
          <cell r="J120">
            <v>499.99</v>
          </cell>
        </row>
        <row r="121">
          <cell r="A121" t="str">
            <v>U100041</v>
          </cell>
          <cell r="B121" t="str">
            <v>UYN UNDERWEAR LADY UYN FUSYON UW PANTS MEDIUM</v>
          </cell>
          <cell r="C121" t="str">
            <v>B017</v>
          </cell>
          <cell r="D121" t="str">
            <v>BLACK/ANTHRACITE/ANTHRACITE</v>
          </cell>
          <cell r="E121"/>
          <cell r="F121"/>
          <cell r="G121"/>
          <cell r="H121"/>
          <cell r="I121">
            <v>227.2681818181818</v>
          </cell>
          <cell r="J121">
            <v>499.99</v>
          </cell>
        </row>
        <row r="122">
          <cell r="A122" t="str">
            <v>U100041</v>
          </cell>
          <cell r="B122" t="str">
            <v>UYN UNDERWEAR LADY UYN FUSYON UW PANTS MEDIUM</v>
          </cell>
          <cell r="C122" t="str">
            <v>W361</v>
          </cell>
          <cell r="D122" t="str">
            <v>SNOW WHITE/ANTHRACITE/GREY</v>
          </cell>
          <cell r="E122"/>
          <cell r="F122"/>
          <cell r="G122"/>
          <cell r="H122"/>
          <cell r="I122">
            <v>227.2681818181818</v>
          </cell>
          <cell r="J122">
            <v>499.99</v>
          </cell>
        </row>
        <row r="123">
          <cell r="A123" t="str">
            <v>Kod</v>
          </cell>
          <cell r="B123" t="str">
            <v>Opis</v>
          </cell>
          <cell r="C123" t="str">
            <v>Kod Koloru</v>
          </cell>
          <cell r="D123" t="str">
            <v>Kolor</v>
          </cell>
          <cell r="E123" t="str">
            <v>XS</v>
          </cell>
          <cell r="F123" t="str">
            <v>S/M</v>
          </cell>
          <cell r="G123" t="str">
            <v>L/XL</v>
          </cell>
          <cell r="H123" t="str">
            <v>XXL</v>
          </cell>
          <cell r="I123" t="str">
            <v>Hurt netto</v>
          </cell>
          <cell r="J123" t="str">
            <v>SCD</v>
          </cell>
        </row>
        <row r="124">
          <cell r="A124" t="str">
            <v>U100333</v>
          </cell>
          <cell r="B124" t="str">
            <v>UYN MAN FUSYON LIGHT SHIRT SHORT</v>
          </cell>
          <cell r="C124" t="str">
            <v>B000</v>
          </cell>
          <cell r="D124" t="str">
            <v>BLACK</v>
          </cell>
          <cell r="E124"/>
          <cell r="F124"/>
          <cell r="G124"/>
          <cell r="H124"/>
          <cell r="I124">
            <v>209.08636363636361</v>
          </cell>
          <cell r="J124">
            <v>459.99</v>
          </cell>
        </row>
        <row r="125">
          <cell r="A125" t="str">
            <v>Kod</v>
          </cell>
          <cell r="B125" t="str">
            <v>Opis</v>
          </cell>
          <cell r="C125" t="str">
            <v>Kod Koloru</v>
          </cell>
          <cell r="D125" t="str">
            <v>Kolor</v>
          </cell>
          <cell r="E125" t="str">
            <v>XS</v>
          </cell>
          <cell r="F125" t="str">
            <v>S/M</v>
          </cell>
          <cell r="G125" t="str">
            <v>L/XL</v>
          </cell>
          <cell r="H125" t="str">
            <v>XXL</v>
          </cell>
          <cell r="I125" t="str">
            <v>Hurt netto</v>
          </cell>
          <cell r="J125" t="str">
            <v>SCD</v>
          </cell>
        </row>
        <row r="126">
          <cell r="A126" t="str">
            <v>U100334</v>
          </cell>
          <cell r="B126" t="str">
            <v>UYN LADY FUSYON LIGHT SHIRT SHORT</v>
          </cell>
          <cell r="C126" t="str">
            <v>B000</v>
          </cell>
          <cell r="D126" t="str">
            <v>BLACK</v>
          </cell>
          <cell r="E126"/>
          <cell r="F126"/>
          <cell r="G126"/>
          <cell r="H126"/>
          <cell r="I126">
            <v>209.08636363636361</v>
          </cell>
          <cell r="J126">
            <v>459.99</v>
          </cell>
        </row>
        <row r="127">
          <cell r="A127" t="str">
            <v>Kod</v>
          </cell>
          <cell r="B127" t="str">
            <v>Opis</v>
          </cell>
          <cell r="C127" t="str">
            <v>Kod Koloru</v>
          </cell>
          <cell r="D127" t="str">
            <v>Kolor</v>
          </cell>
          <cell r="E127" t="str">
            <v>XS</v>
          </cell>
          <cell r="F127" t="str">
            <v>S/M</v>
          </cell>
          <cell r="G127" t="str">
            <v>L/XL</v>
          </cell>
          <cell r="H127" t="str">
            <v>XXL</v>
          </cell>
          <cell r="I127" t="str">
            <v>Hurt netto</v>
          </cell>
          <cell r="J127" t="str">
            <v>SCD</v>
          </cell>
        </row>
        <row r="128">
          <cell r="A128" t="str">
            <v>U100337</v>
          </cell>
          <cell r="B128" t="str">
            <v>UYN MAN FUSYON LIGHT SHIRT LONG SL.</v>
          </cell>
          <cell r="C128" t="str">
            <v>B000</v>
          </cell>
          <cell r="D128" t="str">
            <v>BLACK</v>
          </cell>
          <cell r="E128"/>
          <cell r="F128"/>
          <cell r="G128"/>
          <cell r="H128"/>
          <cell r="I128">
            <v>272.72272727272724</v>
          </cell>
          <cell r="J128">
            <v>599.99</v>
          </cell>
        </row>
        <row r="129">
          <cell r="A129" t="str">
            <v>Kod</v>
          </cell>
          <cell r="B129" t="str">
            <v>Opis</v>
          </cell>
          <cell r="C129" t="str">
            <v>Kod Koloru</v>
          </cell>
          <cell r="D129" t="str">
            <v>Kolor</v>
          </cell>
          <cell r="E129" t="str">
            <v>XS</v>
          </cell>
          <cell r="F129" t="str">
            <v>S/M</v>
          </cell>
          <cell r="G129" t="str">
            <v>L/XL</v>
          </cell>
          <cell r="H129" t="str">
            <v>XXL</v>
          </cell>
          <cell r="I129" t="str">
            <v>Hurt netto</v>
          </cell>
          <cell r="J129" t="str">
            <v>SCD</v>
          </cell>
        </row>
        <row r="130">
          <cell r="A130" t="str">
            <v>U100338</v>
          </cell>
          <cell r="B130" t="str">
            <v>UYN LADY FUSYON LIGHT SHIRT LONG SL.</v>
          </cell>
          <cell r="C130" t="str">
            <v>B000</v>
          </cell>
          <cell r="D130" t="str">
            <v>BLACK</v>
          </cell>
          <cell r="E130"/>
          <cell r="F130"/>
          <cell r="G130"/>
          <cell r="H130"/>
          <cell r="I130">
            <v>272.72272727272724</v>
          </cell>
          <cell r="J130">
            <v>599.99</v>
          </cell>
        </row>
        <row r="131">
          <cell r="A131" t="str">
            <v>Kod</v>
          </cell>
          <cell r="B131" t="str">
            <v>Opis</v>
          </cell>
          <cell r="C131" t="str">
            <v>Kod Koloru</v>
          </cell>
          <cell r="D131" t="str">
            <v>Kolor</v>
          </cell>
          <cell r="E131" t="str">
            <v>XS</v>
          </cell>
          <cell r="F131" t="str">
            <v>S/M</v>
          </cell>
          <cell r="G131" t="str">
            <v>L/XL</v>
          </cell>
          <cell r="H131" t="str">
            <v>XXL</v>
          </cell>
          <cell r="I131" t="str">
            <v>Hurt netto</v>
          </cell>
          <cell r="J131" t="str">
            <v>SCD</v>
          </cell>
        </row>
        <row r="132">
          <cell r="A132" t="str">
            <v>U100011</v>
          </cell>
          <cell r="B132" t="str">
            <v>UYN MAN AMBITYON UW SHIRT LG_SL.</v>
          </cell>
          <cell r="C132" t="str">
            <v>B466</v>
          </cell>
          <cell r="D132" t="str">
            <v>BLACKBOARD/BLACK/WHITE</v>
          </cell>
          <cell r="E132"/>
          <cell r="F132"/>
          <cell r="G132"/>
          <cell r="H132"/>
          <cell r="I132">
            <v>204.54090909090908</v>
          </cell>
          <cell r="J132">
            <v>449.99</v>
          </cell>
        </row>
        <row r="133">
          <cell r="A133" t="str">
            <v>U100011</v>
          </cell>
          <cell r="B133" t="str">
            <v>UYN MAN AMBITYON UW SHIRT LG_SL.</v>
          </cell>
          <cell r="C133" t="str">
            <v>A815</v>
          </cell>
          <cell r="D133" t="str">
            <v>DEEP BLUE/AVIO/WHITE</v>
          </cell>
          <cell r="E133"/>
          <cell r="F133"/>
          <cell r="G133"/>
          <cell r="H133"/>
          <cell r="I133">
            <v>204.54090909090908</v>
          </cell>
          <cell r="J133">
            <v>449.99</v>
          </cell>
        </row>
        <row r="134">
          <cell r="A134" t="str">
            <v>U100011</v>
          </cell>
          <cell r="B134" t="str">
            <v>UYN MAN AMBITYON UW SHIRT LG_SL.</v>
          </cell>
          <cell r="C134" t="str">
            <v>A814</v>
          </cell>
          <cell r="D134" t="str">
            <v>FRESH BLUE/ORANGE SHINY/ YELLOW SHINY</v>
          </cell>
          <cell r="E134"/>
          <cell r="F134"/>
          <cell r="G134"/>
          <cell r="H134"/>
          <cell r="I134">
            <v>204.54090909090908</v>
          </cell>
          <cell r="J134">
            <v>449.99</v>
          </cell>
        </row>
        <row r="135">
          <cell r="A135" t="str">
            <v>U100034</v>
          </cell>
          <cell r="B135" t="str">
            <v>UYN MAN AMBITYON UW SHIRT LG_SL. TURTLE NECK</v>
          </cell>
          <cell r="C135" t="str">
            <v>B466</v>
          </cell>
          <cell r="D135" t="str">
            <v>BLACKBOARD/BLACK/WHITE</v>
          </cell>
          <cell r="E135"/>
          <cell r="F135"/>
          <cell r="G135"/>
          <cell r="H135"/>
          <cell r="I135">
            <v>227.2681818181818</v>
          </cell>
          <cell r="J135">
            <v>499.99</v>
          </cell>
        </row>
        <row r="136">
          <cell r="A136" t="str">
            <v>U100015</v>
          </cell>
          <cell r="B136" t="str">
            <v>UYN MAN AMBITYON  UW SHIRT LG_SL. MELANGE</v>
          </cell>
          <cell r="C136" t="str">
            <v>B456</v>
          </cell>
          <cell r="D136" t="str">
            <v>BLACK MELANGE/ATLANTIC/ORANGE SHINY</v>
          </cell>
          <cell r="E136"/>
          <cell r="F136"/>
          <cell r="G136"/>
          <cell r="H136"/>
          <cell r="I136">
            <v>204.54090909090908</v>
          </cell>
          <cell r="J136">
            <v>449.99</v>
          </cell>
        </row>
        <row r="137">
          <cell r="A137" t="str">
            <v>U100015</v>
          </cell>
          <cell r="B137" t="str">
            <v>UYN MAN AMBITYON  UW SHIRT LG_SL. MELANGE</v>
          </cell>
          <cell r="C137" t="str">
            <v>B616</v>
          </cell>
          <cell r="D137" t="str">
            <v>BLACK MELANGE/ORANGE YELLOW</v>
          </cell>
          <cell r="E137"/>
          <cell r="F137"/>
          <cell r="G137"/>
          <cell r="H137"/>
          <cell r="I137">
            <v>204.54090909090908</v>
          </cell>
          <cell r="J137">
            <v>449.99</v>
          </cell>
        </row>
        <row r="138">
          <cell r="A138" t="str">
            <v>U100015</v>
          </cell>
          <cell r="B138" t="str">
            <v>UYN MAN AMBITYON  UW SHIRT LG_SL. MELANGE</v>
          </cell>
          <cell r="C138" t="str">
            <v>W351</v>
          </cell>
          <cell r="D138" t="str">
            <v>WHITE MELANGE/AVIO/BORDEAUX</v>
          </cell>
          <cell r="E138"/>
          <cell r="F138"/>
          <cell r="G138"/>
          <cell r="H138"/>
          <cell r="I138">
            <v>204.54090909090908</v>
          </cell>
          <cell r="J138">
            <v>449.99</v>
          </cell>
        </row>
        <row r="139">
          <cell r="A139" t="str">
            <v>U100053</v>
          </cell>
          <cell r="B139" t="str">
            <v>UYN MAN AMBITYON UW SHIRT LG_SL. MELANGE TURTLENECK</v>
          </cell>
          <cell r="C139" t="str">
            <v>B456</v>
          </cell>
          <cell r="D139" t="str">
            <v>BLACK MELANGE/ATLANTIC/ORANGE SHINY</v>
          </cell>
          <cell r="E139"/>
          <cell r="F139"/>
          <cell r="G139"/>
          <cell r="H139"/>
          <cell r="I139">
            <v>227.2681818181818</v>
          </cell>
          <cell r="J139">
            <v>499.99</v>
          </cell>
        </row>
        <row r="140">
          <cell r="A140" t="str">
            <v>U100053</v>
          </cell>
          <cell r="B140" t="str">
            <v>UYN MAN AMBITYON UW SHIRT LG_SL. MELANGE TURTLENECK</v>
          </cell>
          <cell r="C140" t="str">
            <v>B616</v>
          </cell>
          <cell r="D140" t="str">
            <v>BLACK MELANGE/ORANGE YELLOW</v>
          </cell>
          <cell r="E140"/>
          <cell r="F140"/>
          <cell r="G140"/>
          <cell r="H140"/>
          <cell r="I140">
            <v>227.2681818181818</v>
          </cell>
          <cell r="J140">
            <v>499.99</v>
          </cell>
        </row>
        <row r="141">
          <cell r="A141" t="str">
            <v>U100139</v>
          </cell>
          <cell r="B141" t="str">
            <v>UYN MAN AMBITYON UW SHIRT LG_SL. ZIP UP TURTLE NECK</v>
          </cell>
          <cell r="C141" t="str">
            <v>B466</v>
          </cell>
          <cell r="D141" t="str">
            <v>BLACKBOARD/BLACK/WHITE</v>
          </cell>
          <cell r="E141"/>
          <cell r="F141"/>
          <cell r="G141"/>
          <cell r="H141"/>
          <cell r="I141">
            <v>272.72272727272724</v>
          </cell>
          <cell r="J141">
            <v>599.99</v>
          </cell>
        </row>
        <row r="142">
          <cell r="A142" t="str">
            <v>U100012</v>
          </cell>
          <cell r="B142" t="str">
            <v>UYN MAN AMBITYON UW PANTS LONG</v>
          </cell>
          <cell r="C142" t="str">
            <v>B466</v>
          </cell>
          <cell r="D142" t="str">
            <v>BLACKBOARD/BLACK/WHITE</v>
          </cell>
          <cell r="E142"/>
          <cell r="F142"/>
          <cell r="G142"/>
          <cell r="H142"/>
          <cell r="I142">
            <v>181.81363636363636</v>
          </cell>
          <cell r="J142">
            <v>399.99</v>
          </cell>
        </row>
        <row r="143">
          <cell r="A143" t="str">
            <v>U100012</v>
          </cell>
          <cell r="B143" t="str">
            <v>UYN MAN AMBITYON UW PANTS LONG</v>
          </cell>
          <cell r="C143" t="str">
            <v>A815</v>
          </cell>
          <cell r="D143" t="str">
            <v>DEEP BLUE/AVIO/WHITE</v>
          </cell>
          <cell r="E143"/>
          <cell r="F143"/>
          <cell r="G143"/>
          <cell r="H143"/>
          <cell r="I143">
            <v>181.81363636363636</v>
          </cell>
          <cell r="J143">
            <v>399.99</v>
          </cell>
        </row>
        <row r="144">
          <cell r="A144" t="str">
            <v>U100012</v>
          </cell>
          <cell r="B144" t="str">
            <v>UYN MAN AMBITYON UW PANTS LONG</v>
          </cell>
          <cell r="C144" t="str">
            <v>E539</v>
          </cell>
          <cell r="D144" t="str">
            <v>KUMBU GREEN/HUNTING GREEEN</v>
          </cell>
          <cell r="E144"/>
          <cell r="F144"/>
          <cell r="G144"/>
          <cell r="H144"/>
          <cell r="I144">
            <v>181.81363636363636</v>
          </cell>
          <cell r="J144">
            <v>399.99</v>
          </cell>
        </row>
        <row r="145">
          <cell r="A145" t="str">
            <v>U100036</v>
          </cell>
          <cell r="B145" t="str">
            <v>UYN MAN AMBITYON UW PANT MEDIUM</v>
          </cell>
          <cell r="C145" t="str">
            <v>B466</v>
          </cell>
          <cell r="D145" t="str">
            <v>BLACKBOARD/BLACK/WHITE</v>
          </cell>
          <cell r="E145"/>
          <cell r="F145"/>
          <cell r="G145"/>
          <cell r="H145"/>
          <cell r="I145">
            <v>168.17727272727271</v>
          </cell>
          <cell r="J145">
            <v>369.99</v>
          </cell>
        </row>
        <row r="146">
          <cell r="A146" t="str">
            <v>U100036</v>
          </cell>
          <cell r="B146" t="str">
            <v>UYN MAN AMBITYON UW PANT MEDIUM</v>
          </cell>
          <cell r="C146" t="str">
            <v>A814</v>
          </cell>
          <cell r="D146" t="str">
            <v>FRESH BLUE/ORANGE SHINY/ YELLOW SHINY</v>
          </cell>
          <cell r="E146"/>
          <cell r="F146"/>
          <cell r="G146"/>
          <cell r="H146"/>
          <cell r="I146">
            <v>168.17727272727271</v>
          </cell>
          <cell r="J146">
            <v>369.99</v>
          </cell>
        </row>
        <row r="147">
          <cell r="A147" t="str">
            <v>U100016</v>
          </cell>
          <cell r="B147" t="str">
            <v>UYN MAN AMBITYON UW PANTS LONG MELANGE</v>
          </cell>
          <cell r="C147" t="str">
            <v>B456</v>
          </cell>
          <cell r="D147" t="str">
            <v>BLACK MELANGE/ATLANTIC/ORANGE SHINY</v>
          </cell>
          <cell r="E147"/>
          <cell r="F147"/>
          <cell r="G147"/>
          <cell r="H147"/>
          <cell r="I147">
            <v>181.81363636363636</v>
          </cell>
          <cell r="J147">
            <v>399.99</v>
          </cell>
        </row>
        <row r="148">
          <cell r="A148" t="str">
            <v>U100016</v>
          </cell>
          <cell r="B148" t="str">
            <v>UYN MAN AMBITYON UW PANTS LONG MELANGE</v>
          </cell>
          <cell r="C148" t="str">
            <v>B616</v>
          </cell>
          <cell r="D148" t="str">
            <v>BLACK MELANGE/ORANGE YELLOW</v>
          </cell>
          <cell r="E148"/>
          <cell r="F148"/>
          <cell r="G148"/>
          <cell r="H148"/>
          <cell r="I148">
            <v>181.81363636363636</v>
          </cell>
          <cell r="J148">
            <v>399.99</v>
          </cell>
        </row>
        <row r="149">
          <cell r="A149" t="str">
            <v>U100054</v>
          </cell>
          <cell r="B149" t="str">
            <v>UYN MAN AMBITYON UW PANTS MEDIUM MELANGE</v>
          </cell>
          <cell r="C149" t="str">
            <v>B456</v>
          </cell>
          <cell r="D149" t="str">
            <v>BLACK MELANGE/ATLANTIC/ORANGE SHINY</v>
          </cell>
          <cell r="E149"/>
          <cell r="F149"/>
          <cell r="G149"/>
          <cell r="H149"/>
          <cell r="I149">
            <v>168.17727272727271</v>
          </cell>
          <cell r="J149">
            <v>369.99</v>
          </cell>
        </row>
        <row r="150">
          <cell r="A150" t="str">
            <v>U100054</v>
          </cell>
          <cell r="B150" t="str">
            <v>UYN MAN AMBITYON UW PANTS MEDIUM MELANGE</v>
          </cell>
          <cell r="C150" t="str">
            <v>B616</v>
          </cell>
          <cell r="D150" t="str">
            <v>BLACK MELANGE/ORANGE YELLOW</v>
          </cell>
          <cell r="E150"/>
          <cell r="F150"/>
          <cell r="G150"/>
          <cell r="H150"/>
          <cell r="I150">
            <v>168.17727272727271</v>
          </cell>
          <cell r="J150">
            <v>369.99</v>
          </cell>
        </row>
        <row r="151">
          <cell r="A151" t="str">
            <v>U100054</v>
          </cell>
          <cell r="B151" t="str">
            <v>UYN MAN AMBITYON UW PANTS MEDIUM MELANGE</v>
          </cell>
          <cell r="C151" t="str">
            <v>W351</v>
          </cell>
          <cell r="D151" t="str">
            <v>WHITE MELANGE/AVIO/BORDEAUX</v>
          </cell>
          <cell r="E151"/>
          <cell r="F151"/>
          <cell r="G151"/>
          <cell r="H151"/>
          <cell r="I151">
            <v>168.17727272727271</v>
          </cell>
          <cell r="J151">
            <v>369.99</v>
          </cell>
        </row>
        <row r="152">
          <cell r="A152" t="str">
            <v>Kod</v>
          </cell>
          <cell r="B152" t="str">
            <v>Opis</v>
          </cell>
          <cell r="C152" t="str">
            <v>Kod Koloru</v>
          </cell>
          <cell r="D152" t="str">
            <v>Kolor</v>
          </cell>
          <cell r="E152" t="str">
            <v>XS</v>
          </cell>
          <cell r="F152" t="str">
            <v>S/M</v>
          </cell>
          <cell r="G152" t="str">
            <v>L/XL</v>
          </cell>
          <cell r="H152" t="str">
            <v>XXL</v>
          </cell>
          <cell r="I152" t="str">
            <v>Hurt netto</v>
          </cell>
          <cell r="J152" t="str">
            <v>SCD</v>
          </cell>
        </row>
        <row r="153">
          <cell r="A153" t="str">
            <v>U100027</v>
          </cell>
          <cell r="B153" t="str">
            <v>UYN LADY AMBITYON  UW SHIRT LG_SL.</v>
          </cell>
          <cell r="C153" t="str">
            <v>B472</v>
          </cell>
          <cell r="D153" t="str">
            <v>BLACKBOARD/ANTHRACITE WHITE</v>
          </cell>
          <cell r="E153"/>
          <cell r="F153"/>
          <cell r="G153"/>
          <cell r="H153"/>
          <cell r="I153">
            <v>204.54090909090908</v>
          </cell>
          <cell r="J153">
            <v>449.99</v>
          </cell>
        </row>
        <row r="154">
          <cell r="A154" t="str">
            <v>U100027</v>
          </cell>
          <cell r="B154" t="str">
            <v>UYN LADY AMBITYON  UW SHIRT LG_SL.</v>
          </cell>
          <cell r="C154" t="str">
            <v>A816</v>
          </cell>
          <cell r="D154" t="str">
            <v>DEEP BLUE/WHITE/LIGHT BLUE</v>
          </cell>
          <cell r="E154"/>
          <cell r="F154"/>
          <cell r="G154"/>
          <cell r="H154"/>
          <cell r="I154">
            <v>204.54090909090908</v>
          </cell>
          <cell r="J154">
            <v>449.99</v>
          </cell>
        </row>
        <row r="155">
          <cell r="A155" t="str">
            <v>U100027</v>
          </cell>
          <cell r="B155" t="str">
            <v>UYN LADY AMBITYON  UW SHIRT LG_SL.</v>
          </cell>
          <cell r="C155" t="str">
            <v>P207</v>
          </cell>
          <cell r="D155" t="str">
            <v>GERANIUM/PEARL GREY/ATLANTIC</v>
          </cell>
          <cell r="E155"/>
          <cell r="F155"/>
          <cell r="G155"/>
          <cell r="H155"/>
          <cell r="I155">
            <v>204.54090909090908</v>
          </cell>
          <cell r="J155">
            <v>449.99</v>
          </cell>
        </row>
        <row r="156">
          <cell r="A156" t="str">
            <v>U100027</v>
          </cell>
          <cell r="B156" t="str">
            <v>UYN LADY AMBITYON  UW SHIRT LG_SL.</v>
          </cell>
          <cell r="C156" t="str">
            <v>W468</v>
          </cell>
          <cell r="D156" t="str">
            <v>OPTICAL WHITE/WHITE/PEARL GREY</v>
          </cell>
          <cell r="E156"/>
          <cell r="F156"/>
          <cell r="G156"/>
          <cell r="H156"/>
          <cell r="I156">
            <v>204.54090909090908</v>
          </cell>
          <cell r="J156">
            <v>449.99</v>
          </cell>
        </row>
        <row r="157">
          <cell r="A157" t="str">
            <v>U100035</v>
          </cell>
          <cell r="B157" t="str">
            <v>UYN LADY AMBITYON UW SHIRT LG_SL TURTLE NECK</v>
          </cell>
          <cell r="C157" t="str">
            <v>B472</v>
          </cell>
          <cell r="D157" t="str">
            <v>BLACKBOARD/ANTHRACITE WHITE</v>
          </cell>
          <cell r="E157"/>
          <cell r="F157"/>
          <cell r="G157"/>
          <cell r="H157"/>
          <cell r="I157">
            <v>227.2681818181818</v>
          </cell>
          <cell r="J157">
            <v>499.99</v>
          </cell>
        </row>
        <row r="158">
          <cell r="A158" t="str">
            <v>U100035</v>
          </cell>
          <cell r="B158" t="str">
            <v>UYN LADY AMBITYON UW SHIRT LG_SL TURTLE NECK</v>
          </cell>
          <cell r="C158" t="str">
            <v>W468</v>
          </cell>
          <cell r="D158" t="str">
            <v>OPTICAL WHITE/WHITE/PEARL GREY</v>
          </cell>
          <cell r="E158"/>
          <cell r="F158"/>
          <cell r="G158"/>
          <cell r="H158"/>
          <cell r="I158">
            <v>227.2681818181818</v>
          </cell>
          <cell r="J158">
            <v>499.99</v>
          </cell>
        </row>
        <row r="159">
          <cell r="A159" t="str">
            <v>U100023</v>
          </cell>
          <cell r="B159" t="str">
            <v>UYN LADY AMBITYON UW SHIRT LG_SL. MELANGE</v>
          </cell>
          <cell r="C159" t="str">
            <v>B617</v>
          </cell>
          <cell r="D159" t="str">
            <v>BLACK MELANGE/PINK/AQUA</v>
          </cell>
          <cell r="E159"/>
          <cell r="F159"/>
          <cell r="G159"/>
          <cell r="H159"/>
          <cell r="I159">
            <v>204.54090909090908</v>
          </cell>
          <cell r="J159">
            <v>449.99</v>
          </cell>
        </row>
        <row r="160">
          <cell r="A160" t="str">
            <v>U100023</v>
          </cell>
          <cell r="B160" t="str">
            <v>UYN LADY AMBITYON UW SHIRT LG_SL. MELANGE</v>
          </cell>
          <cell r="C160" t="str">
            <v>B473</v>
          </cell>
          <cell r="D160" t="str">
            <v>BLACK MELANGE/PURPLE/RASPBERRY</v>
          </cell>
          <cell r="E160"/>
          <cell r="F160"/>
          <cell r="G160"/>
          <cell r="H160"/>
          <cell r="I160">
            <v>204.54090909090908</v>
          </cell>
          <cell r="J160">
            <v>449.99</v>
          </cell>
        </row>
        <row r="161">
          <cell r="A161" t="str">
            <v>U100023</v>
          </cell>
          <cell r="B161" t="str">
            <v>UYN LADY AMBITYON UW SHIRT LG_SL. MELANGE</v>
          </cell>
          <cell r="C161" t="str">
            <v>W354</v>
          </cell>
          <cell r="D161" t="str">
            <v>GREY MELANGE/NUDE/SALMON</v>
          </cell>
          <cell r="E161"/>
          <cell r="F161"/>
          <cell r="G161"/>
          <cell r="H161"/>
          <cell r="I161">
            <v>204.54090909090908</v>
          </cell>
          <cell r="J161">
            <v>449.99</v>
          </cell>
        </row>
        <row r="162">
          <cell r="A162" t="str">
            <v>U100055</v>
          </cell>
          <cell r="B162" t="str">
            <v>UYN LADY AMBITYON UW SHIRT LG_SL MELANGE TURTLE NECK</v>
          </cell>
          <cell r="C162" t="str">
            <v>B617</v>
          </cell>
          <cell r="D162" t="str">
            <v>BLACK MELANGE/PINK/AQUA</v>
          </cell>
          <cell r="E162"/>
          <cell r="F162"/>
          <cell r="G162"/>
          <cell r="H162"/>
          <cell r="I162">
            <v>227.2681818181818</v>
          </cell>
          <cell r="J162">
            <v>499.99</v>
          </cell>
        </row>
        <row r="163">
          <cell r="A163" t="str">
            <v>U100055</v>
          </cell>
          <cell r="B163" t="str">
            <v>UYN LADY AMBITYON UW SHIRT LG_SL MELANGE TURTLE NECK</v>
          </cell>
          <cell r="C163" t="str">
            <v>B473</v>
          </cell>
          <cell r="D163" t="str">
            <v>BLACK MELANGE/PURPLE/RASPBERRY</v>
          </cell>
          <cell r="E163"/>
          <cell r="F163"/>
          <cell r="G163"/>
          <cell r="H163"/>
          <cell r="I163">
            <v>227.2681818181818</v>
          </cell>
          <cell r="J163">
            <v>499.99</v>
          </cell>
        </row>
        <row r="164">
          <cell r="A164" t="str">
            <v>U100140</v>
          </cell>
          <cell r="B164" t="str">
            <v>UYN LADY AMBITYON UW SHIRT LG_SL ZIP UP TURTLE NECK</v>
          </cell>
          <cell r="C164" t="str">
            <v>B472</v>
          </cell>
          <cell r="D164" t="str">
            <v>BLACKBOARD/ANTHRACITE WHITE</v>
          </cell>
          <cell r="E164"/>
          <cell r="F164"/>
          <cell r="G164"/>
          <cell r="H164"/>
          <cell r="I164">
            <v>272.72272727272724</v>
          </cell>
          <cell r="J164">
            <v>599.99</v>
          </cell>
        </row>
        <row r="165">
          <cell r="A165" t="str">
            <v>U100028</v>
          </cell>
          <cell r="B165" t="str">
            <v>UYN LADY AMBITYON UW PANT LONG</v>
          </cell>
          <cell r="C165" t="str">
            <v>B472</v>
          </cell>
          <cell r="D165" t="str">
            <v>BLACKBOARD/ANTHRACITE WHITE</v>
          </cell>
          <cell r="E165"/>
          <cell r="F165"/>
          <cell r="G165"/>
          <cell r="H165"/>
          <cell r="I165">
            <v>181.81363636363636</v>
          </cell>
          <cell r="J165">
            <v>399.99</v>
          </cell>
        </row>
        <row r="166">
          <cell r="A166" t="str">
            <v>U100028</v>
          </cell>
          <cell r="B166" t="str">
            <v>UYN LADY AMBITYON UW PANT LONG</v>
          </cell>
          <cell r="C166" t="str">
            <v>A816</v>
          </cell>
          <cell r="D166" t="str">
            <v>DEEP BLUE/WHITE/LIGHT BLUE</v>
          </cell>
          <cell r="E166"/>
          <cell r="F166"/>
          <cell r="G166"/>
          <cell r="H166"/>
          <cell r="I166">
            <v>181.81363636363636</v>
          </cell>
          <cell r="J166">
            <v>399.99</v>
          </cell>
        </row>
        <row r="167">
          <cell r="A167" t="str">
            <v>U100028</v>
          </cell>
          <cell r="B167" t="str">
            <v>UYN LADY AMBITYON UW PANT LONG</v>
          </cell>
          <cell r="C167" t="str">
            <v>P207</v>
          </cell>
          <cell r="D167" t="str">
            <v>GERANIUM/PEARL GREY/ATLANTIC</v>
          </cell>
          <cell r="E167"/>
          <cell r="F167"/>
          <cell r="G167"/>
          <cell r="H167"/>
          <cell r="I167">
            <v>181.81363636363636</v>
          </cell>
          <cell r="J167">
            <v>399.99</v>
          </cell>
        </row>
        <row r="168">
          <cell r="A168" t="str">
            <v>U100028</v>
          </cell>
          <cell r="B168" t="str">
            <v>UYN LADY AMBITYON UW PANT LONG</v>
          </cell>
          <cell r="C168" t="str">
            <v>W468</v>
          </cell>
          <cell r="D168" t="str">
            <v>OPTICAL WHITE/WHITE/PEARL GREY</v>
          </cell>
          <cell r="E168"/>
          <cell r="F168"/>
          <cell r="G168"/>
          <cell r="H168"/>
          <cell r="I168">
            <v>181.81363636363636</v>
          </cell>
          <cell r="J168">
            <v>399.99</v>
          </cell>
        </row>
        <row r="169">
          <cell r="A169" t="str">
            <v>U100037</v>
          </cell>
          <cell r="B169" t="str">
            <v>UYN MULTISPORT LADY UYN AMBITYON UW PANTS MEDIUM</v>
          </cell>
          <cell r="C169" t="str">
            <v>B472</v>
          </cell>
          <cell r="D169" t="str">
            <v>BLACKBOARD/ANTHRACITE WHITE</v>
          </cell>
          <cell r="E169"/>
          <cell r="F169"/>
          <cell r="G169"/>
          <cell r="H169"/>
          <cell r="I169">
            <v>168.17727272727271</v>
          </cell>
          <cell r="J169">
            <v>369.99</v>
          </cell>
        </row>
        <row r="170">
          <cell r="A170" t="str">
            <v>U100037</v>
          </cell>
          <cell r="B170" t="str">
            <v>UYN MULTISPORT LADY UYN AMBITYON UW PANTS MEDIUM</v>
          </cell>
          <cell r="C170" t="str">
            <v>A816</v>
          </cell>
          <cell r="D170" t="str">
            <v>DEEP BLUE/WHITE/LIGHT BLUE</v>
          </cell>
          <cell r="E170"/>
          <cell r="F170"/>
          <cell r="G170"/>
          <cell r="H170"/>
          <cell r="I170">
            <v>168.17727272727271</v>
          </cell>
          <cell r="J170">
            <v>369.99</v>
          </cell>
        </row>
        <row r="171">
          <cell r="A171" t="str">
            <v>U100037</v>
          </cell>
          <cell r="B171" t="str">
            <v>UYN MULTISPORT LADY UYN AMBITYON UW PANTS MEDIUM</v>
          </cell>
          <cell r="C171" t="str">
            <v>P207</v>
          </cell>
          <cell r="D171" t="str">
            <v>GERANIUM/PEARL GREY/ATLANTIC</v>
          </cell>
          <cell r="E171"/>
          <cell r="F171"/>
          <cell r="G171"/>
          <cell r="H171"/>
          <cell r="I171">
            <v>168.17727272727271</v>
          </cell>
          <cell r="J171">
            <v>369.99</v>
          </cell>
        </row>
        <row r="172">
          <cell r="A172" t="str">
            <v>U100037</v>
          </cell>
          <cell r="B172" t="str">
            <v>UYN MULTISPORT LADY UYN AMBITYON UW PANTS MEDIUM</v>
          </cell>
          <cell r="C172" t="str">
            <v>W468</v>
          </cell>
          <cell r="D172" t="str">
            <v>OPTICAL WHITE/WHITE/PEARL GREY</v>
          </cell>
          <cell r="E172"/>
          <cell r="F172"/>
          <cell r="G172"/>
          <cell r="H172"/>
          <cell r="I172">
            <v>168.17727272727271</v>
          </cell>
          <cell r="J172">
            <v>369.99</v>
          </cell>
        </row>
        <row r="173">
          <cell r="A173" t="str">
            <v>U100024</v>
          </cell>
          <cell r="B173" t="str">
            <v>UYN LADY AMBITYON UW PANT LONG MELANGE</v>
          </cell>
          <cell r="C173" t="str">
            <v>B617</v>
          </cell>
          <cell r="D173" t="str">
            <v>BLACK MELANGE/PINK/AQUA</v>
          </cell>
          <cell r="E173"/>
          <cell r="F173"/>
          <cell r="G173"/>
          <cell r="H173"/>
          <cell r="I173">
            <v>181.81363636363636</v>
          </cell>
          <cell r="J173">
            <v>399.99</v>
          </cell>
        </row>
        <row r="174">
          <cell r="A174" t="str">
            <v>U100024</v>
          </cell>
          <cell r="B174" t="str">
            <v>UYN LADY AMBITYON UW PANT LONG MELANGE</v>
          </cell>
          <cell r="C174" t="str">
            <v>B473</v>
          </cell>
          <cell r="D174" t="str">
            <v>BLACK MELANGE/PURPLE/RASPBERRY</v>
          </cell>
          <cell r="E174"/>
          <cell r="F174"/>
          <cell r="G174"/>
          <cell r="H174"/>
          <cell r="I174">
            <v>181.81363636363636</v>
          </cell>
          <cell r="J174">
            <v>399.99</v>
          </cell>
        </row>
        <row r="175">
          <cell r="A175" t="str">
            <v>U100056</v>
          </cell>
          <cell r="B175" t="str">
            <v>UYN LADY AMBITYON UW PANTS MEDIUM MELANGE</v>
          </cell>
          <cell r="C175" t="str">
            <v>B617</v>
          </cell>
          <cell r="D175" t="str">
            <v>BLACK MELANGE/PINK/AQUA</v>
          </cell>
          <cell r="E175"/>
          <cell r="F175"/>
          <cell r="G175"/>
          <cell r="H175"/>
          <cell r="I175">
            <v>168.17727272727271</v>
          </cell>
          <cell r="J175">
            <v>369.99</v>
          </cell>
        </row>
        <row r="176">
          <cell r="A176" t="str">
            <v>U100056</v>
          </cell>
          <cell r="B176" t="str">
            <v>UYN LADY AMBITYON UW PANTS MEDIUM MELANGE</v>
          </cell>
          <cell r="C176" t="str">
            <v>B473</v>
          </cell>
          <cell r="D176" t="str">
            <v>BLACK MELANGE/PURPLE/RASPBERRY</v>
          </cell>
          <cell r="E176"/>
          <cell r="F176"/>
          <cell r="G176"/>
          <cell r="H176"/>
          <cell r="I176">
            <v>168.17727272727271</v>
          </cell>
          <cell r="J176">
            <v>369.99</v>
          </cell>
        </row>
        <row r="177">
          <cell r="A177" t="str">
            <v>Kod</v>
          </cell>
          <cell r="B177" t="str">
            <v>Opis</v>
          </cell>
          <cell r="C177" t="str">
            <v>Kod Koloru</v>
          </cell>
          <cell r="D177" t="str">
            <v>Kolor</v>
          </cell>
          <cell r="E177" t="str">
            <v>XS</v>
          </cell>
          <cell r="F177" t="str">
            <v>S/M</v>
          </cell>
          <cell r="G177" t="str">
            <v>L/XL</v>
          </cell>
          <cell r="H177" t="str">
            <v>XXL</v>
          </cell>
          <cell r="I177" t="str">
            <v>Hurt netto</v>
          </cell>
          <cell r="J177" t="str">
            <v>SCD</v>
          </cell>
        </row>
        <row r="178">
          <cell r="A178" t="str">
            <v>U100263</v>
          </cell>
          <cell r="B178" t="str">
            <v>UYN MAN EVOLUTYON COMFORT UW SHIRT LG. SL.</v>
          </cell>
          <cell r="C178" t="str">
            <v>G974</v>
          </cell>
          <cell r="D178" t="str">
            <v>CHARCOAL/WHITE RED</v>
          </cell>
          <cell r="E178"/>
          <cell r="F178"/>
          <cell r="G178"/>
          <cell r="H178"/>
          <cell r="I178">
            <v>209.08636363636361</v>
          </cell>
          <cell r="J178">
            <v>459.99</v>
          </cell>
        </row>
        <row r="179">
          <cell r="A179" t="str">
            <v>U100006</v>
          </cell>
          <cell r="B179" t="str">
            <v>UYN MAN EVOLUTYON UW SHIRT LG_SL.</v>
          </cell>
          <cell r="C179" t="str">
            <v>B472</v>
          </cell>
          <cell r="D179" t="str">
            <v>BLACKBOARD/ANTHRACITE/WHITE</v>
          </cell>
          <cell r="E179"/>
          <cell r="F179"/>
          <cell r="G179"/>
          <cell r="H179"/>
          <cell r="I179">
            <v>181.81363636363636</v>
          </cell>
          <cell r="J179">
            <v>399.99</v>
          </cell>
        </row>
        <row r="180">
          <cell r="A180" t="str">
            <v>U100006</v>
          </cell>
          <cell r="B180" t="str">
            <v>UYN MAN EVOLUTYON UW SHIRT LG_SL.</v>
          </cell>
          <cell r="C180" t="str">
            <v>G973</v>
          </cell>
          <cell r="D180" t="str">
            <v>CHARCOAL/GOLD/ATLANTIC</v>
          </cell>
          <cell r="E180"/>
          <cell r="F180"/>
          <cell r="G180"/>
          <cell r="H180"/>
          <cell r="I180">
            <v>181.81363636363636</v>
          </cell>
          <cell r="J180">
            <v>399.99</v>
          </cell>
        </row>
        <row r="181">
          <cell r="A181" t="str">
            <v>U100006</v>
          </cell>
          <cell r="B181" t="str">
            <v>UYN MAN EVOLUTYON UW SHIRT LG_SL.</v>
          </cell>
          <cell r="C181" t="str">
            <v>G972</v>
          </cell>
          <cell r="D181" t="str">
            <v>CHARCOAL/GREEN/ORANGE SHINY</v>
          </cell>
          <cell r="E181"/>
          <cell r="F181"/>
          <cell r="G181"/>
          <cell r="H181"/>
          <cell r="I181">
            <v>181.81363636363636</v>
          </cell>
          <cell r="J181">
            <v>399.99</v>
          </cell>
        </row>
        <row r="182">
          <cell r="A182" t="str">
            <v>U100006</v>
          </cell>
          <cell r="B182" t="str">
            <v>UYN MAN EVOLUTYON UW SHIRT LG_SL.</v>
          </cell>
          <cell r="C182" t="str">
            <v>G974</v>
          </cell>
          <cell r="D182" t="str">
            <v>CHARCOAL/WHITE/RED</v>
          </cell>
          <cell r="E182"/>
          <cell r="F182"/>
          <cell r="G182"/>
          <cell r="H182"/>
          <cell r="I182">
            <v>181.81363636363636</v>
          </cell>
          <cell r="J182">
            <v>399.99</v>
          </cell>
        </row>
        <row r="183">
          <cell r="A183" t="str">
            <v>U100006</v>
          </cell>
          <cell r="B183" t="str">
            <v>UYN MAN EVOLUTYON UW SHIRT LG_SL.</v>
          </cell>
          <cell r="C183" t="str">
            <v>K604</v>
          </cell>
          <cell r="D183" t="str">
            <v>BLUE/BLUE/ORANGE SHINY</v>
          </cell>
          <cell r="E183"/>
          <cell r="F183"/>
          <cell r="G183"/>
          <cell r="H183"/>
          <cell r="I183">
            <v>181.81363636363636</v>
          </cell>
          <cell r="J183">
            <v>399.99</v>
          </cell>
        </row>
        <row r="184">
          <cell r="A184" t="str">
            <v>U100033</v>
          </cell>
          <cell r="B184" t="str">
            <v>UYN MAN EVOLUTYON UW SHIRT LG_SL.TURTLE NECK</v>
          </cell>
          <cell r="C184" t="str">
            <v>B472</v>
          </cell>
          <cell r="D184" t="str">
            <v>BLACKBOARD/ANTHRACITE/WHITE</v>
          </cell>
          <cell r="E184"/>
          <cell r="F184"/>
          <cell r="G184"/>
          <cell r="H184"/>
          <cell r="I184">
            <v>209.08636363636361</v>
          </cell>
          <cell r="J184">
            <v>459.99</v>
          </cell>
        </row>
        <row r="185">
          <cell r="A185" t="str">
            <v>U100033</v>
          </cell>
          <cell r="B185" t="str">
            <v>UYN MAN EVOLUTYON UW SHIRT LG_SL.TURTLE NECK</v>
          </cell>
          <cell r="C185" t="str">
            <v>G972</v>
          </cell>
          <cell r="D185" t="str">
            <v>CHARCOAL/GREEN/ORANGE SHINY</v>
          </cell>
          <cell r="E185"/>
          <cell r="F185"/>
          <cell r="G185"/>
          <cell r="H185"/>
          <cell r="I185">
            <v>209.08636363636361</v>
          </cell>
          <cell r="J185">
            <v>459.99</v>
          </cell>
        </row>
        <row r="186">
          <cell r="A186" t="str">
            <v>U100033</v>
          </cell>
          <cell r="B186" t="str">
            <v>UYN MAN EVOLUTYON UW SHIRT LG_SL.TURTLE NECK</v>
          </cell>
          <cell r="C186" t="str">
            <v>G974</v>
          </cell>
          <cell r="D186" t="str">
            <v>CHARCOAL/WHITE/RED</v>
          </cell>
          <cell r="E186"/>
          <cell r="F186"/>
          <cell r="G186"/>
          <cell r="H186"/>
          <cell r="I186">
            <v>209.08636363636361</v>
          </cell>
          <cell r="J186">
            <v>459.99</v>
          </cell>
        </row>
        <row r="187">
          <cell r="A187" t="str">
            <v>U100039</v>
          </cell>
          <cell r="B187" t="str">
            <v>UYN MULTISPORT MAN UYN EVOLUTYION UW SHIRT SH_SL</v>
          </cell>
          <cell r="C187" t="str">
            <v>B472</v>
          </cell>
          <cell r="D187" t="str">
            <v>BLACKBOARD/ANTHRACITE/WHITE</v>
          </cell>
          <cell r="E187"/>
          <cell r="F187"/>
          <cell r="G187"/>
          <cell r="H187"/>
          <cell r="I187">
            <v>168.17727272727271</v>
          </cell>
          <cell r="J187">
            <v>369.99</v>
          </cell>
        </row>
        <row r="188">
          <cell r="A188" t="str">
            <v>U100039</v>
          </cell>
          <cell r="B188" t="str">
            <v>UYN MULTISPORT MAN UYN EVOLUTYION UW SHIRT SH_SL</v>
          </cell>
          <cell r="C188" t="str">
            <v>G973</v>
          </cell>
          <cell r="D188" t="str">
            <v>CHARCOAL/GOLD/ATLANTIC</v>
          </cell>
          <cell r="E188"/>
          <cell r="F188"/>
          <cell r="G188"/>
          <cell r="H188"/>
          <cell r="I188">
            <v>168.17727272727271</v>
          </cell>
          <cell r="J188">
            <v>369.99</v>
          </cell>
        </row>
        <row r="189">
          <cell r="A189" t="str">
            <v>U100039</v>
          </cell>
          <cell r="B189" t="str">
            <v>UYN MULTISPORT MAN UYN EVOLUTYION UW SHIRT SH_SL</v>
          </cell>
          <cell r="C189" t="str">
            <v>G972</v>
          </cell>
          <cell r="D189" t="str">
            <v>CHARCOAL/GREEN/ORANGE SHINY</v>
          </cell>
          <cell r="E189"/>
          <cell r="F189"/>
          <cell r="G189"/>
          <cell r="H189"/>
          <cell r="I189">
            <v>168.17727272727271</v>
          </cell>
          <cell r="J189">
            <v>369.99</v>
          </cell>
        </row>
        <row r="190">
          <cell r="A190" t="str">
            <v>U100039</v>
          </cell>
          <cell r="B190" t="str">
            <v>UYN MULTISPORT MAN UYN EVOLUTYION UW SHIRT SH_SL</v>
          </cell>
          <cell r="C190" t="str">
            <v>G974</v>
          </cell>
          <cell r="D190" t="str">
            <v>CHARCOAL/WHITE/RED</v>
          </cell>
          <cell r="E190"/>
          <cell r="F190"/>
          <cell r="G190"/>
          <cell r="H190"/>
          <cell r="I190">
            <v>168.17727272727271</v>
          </cell>
          <cell r="J190">
            <v>369.99</v>
          </cell>
        </row>
        <row r="191">
          <cell r="A191" t="str">
            <v>U100013</v>
          </cell>
          <cell r="B191" t="str">
            <v>UYN MAN EVOLUTYON UW SHIRT LG_SL.MELANGE</v>
          </cell>
          <cell r="C191" t="str">
            <v>G976</v>
          </cell>
          <cell r="D191" t="str">
            <v>ANTHRACITE MELANGE/BLUE/YELLOW SHINY</v>
          </cell>
          <cell r="E191"/>
          <cell r="F191"/>
          <cell r="G191"/>
          <cell r="H191"/>
          <cell r="I191">
            <v>181.81363636363636</v>
          </cell>
          <cell r="J191">
            <v>399.99</v>
          </cell>
        </row>
        <row r="192">
          <cell r="A192" t="str">
            <v>U100013</v>
          </cell>
          <cell r="B192" t="str">
            <v>UYN MAN EVOLUTYON UW SHIRT LG_SL.MELANGE</v>
          </cell>
          <cell r="C192" t="str">
            <v>G975</v>
          </cell>
          <cell r="D192" t="str">
            <v>ANTHRACITE MELANGE/NUDE/AVIO</v>
          </cell>
          <cell r="E192"/>
          <cell r="F192"/>
          <cell r="G192"/>
          <cell r="H192"/>
          <cell r="I192">
            <v>181.81363636363636</v>
          </cell>
          <cell r="J192">
            <v>399.99</v>
          </cell>
        </row>
        <row r="193">
          <cell r="A193" t="str">
            <v>U100047</v>
          </cell>
          <cell r="B193" t="str">
            <v>UYN MAN EVOLUTYON UW SHIRT LG_SL.TURTLE NECK MELANGE</v>
          </cell>
          <cell r="C193" t="str">
            <v>G976</v>
          </cell>
          <cell r="D193" t="str">
            <v>ANTHRACITE MELANGE/BLUE/YELLOW SHINY</v>
          </cell>
          <cell r="E193"/>
          <cell r="F193"/>
          <cell r="G193"/>
          <cell r="H193"/>
          <cell r="I193">
            <v>209.08636363636361</v>
          </cell>
          <cell r="J193">
            <v>459.99</v>
          </cell>
        </row>
        <row r="194">
          <cell r="A194" t="str">
            <v>U100047</v>
          </cell>
          <cell r="B194" t="str">
            <v>UYN MAN EVOLUTYON UW SHIRT LG_SL.TURTLE NECK MELANGE</v>
          </cell>
          <cell r="C194" t="str">
            <v>G975</v>
          </cell>
          <cell r="D194" t="str">
            <v>ANTHRACITE MELANGE/NUDE/AVIO</v>
          </cell>
          <cell r="E194"/>
          <cell r="F194"/>
          <cell r="G194"/>
          <cell r="H194"/>
          <cell r="I194">
            <v>209.08636363636361</v>
          </cell>
          <cell r="J194">
            <v>459.99</v>
          </cell>
        </row>
        <row r="195">
          <cell r="A195" t="str">
            <v>U100049</v>
          </cell>
          <cell r="B195" t="str">
            <v>UYN MAN EVOLUTYON UW SHIRT SHORT_SL.MELANGE</v>
          </cell>
          <cell r="C195" t="str">
            <v>G976</v>
          </cell>
          <cell r="D195" t="str">
            <v>ANTHRACITE MELANGE/BLUE/YELLOW SHINY</v>
          </cell>
          <cell r="E195"/>
          <cell r="F195"/>
          <cell r="G195"/>
          <cell r="H195"/>
          <cell r="I195">
            <v>168.17727272727271</v>
          </cell>
          <cell r="J195">
            <v>369.99</v>
          </cell>
        </row>
        <row r="196">
          <cell r="A196" t="str">
            <v>U100049</v>
          </cell>
          <cell r="B196" t="str">
            <v>UYN MAN EVOLUTYON UW SHIRT SHORT_SL.MELANGE</v>
          </cell>
          <cell r="C196" t="str">
            <v>G975</v>
          </cell>
          <cell r="D196" t="str">
            <v>ANTHRACITE MELANGE/NUDE/AVIO</v>
          </cell>
          <cell r="E196"/>
          <cell r="F196"/>
          <cell r="G196"/>
          <cell r="H196"/>
          <cell r="I196">
            <v>168.17727272727271</v>
          </cell>
          <cell r="J196">
            <v>369.99</v>
          </cell>
        </row>
        <row r="197">
          <cell r="A197" t="str">
            <v>U100005</v>
          </cell>
          <cell r="B197" t="str">
            <v>UYN MAN EVOLUTYON UW PANTS LONG</v>
          </cell>
          <cell r="C197" t="str">
            <v>B472</v>
          </cell>
          <cell r="D197" t="str">
            <v>BLACKBOARD/ANTHRACITE WHITE</v>
          </cell>
          <cell r="E197"/>
          <cell r="F197"/>
          <cell r="G197"/>
          <cell r="H197"/>
          <cell r="I197">
            <v>168.17727272727271</v>
          </cell>
          <cell r="J197">
            <v>369.99</v>
          </cell>
        </row>
        <row r="198">
          <cell r="A198" t="str">
            <v>U100005</v>
          </cell>
          <cell r="B198" t="str">
            <v>UYN MAN EVOLUTYON UW PANTS LONG</v>
          </cell>
          <cell r="C198" t="str">
            <v>G973</v>
          </cell>
          <cell r="D198" t="str">
            <v>CHARCOAL/GOLD/ATLANTIC</v>
          </cell>
          <cell r="E198"/>
          <cell r="F198"/>
          <cell r="G198"/>
          <cell r="H198"/>
          <cell r="I198">
            <v>168.17727272727271</v>
          </cell>
          <cell r="J198">
            <v>369.99</v>
          </cell>
        </row>
        <row r="199">
          <cell r="A199" t="str">
            <v>U100005</v>
          </cell>
          <cell r="B199" t="str">
            <v>UYN MAN EVOLUTYON UW PANTS LONG</v>
          </cell>
          <cell r="C199" t="str">
            <v>G972</v>
          </cell>
          <cell r="D199" t="str">
            <v>CHARCOAL/GREEN/ORANGE SHINY</v>
          </cell>
          <cell r="E199"/>
          <cell r="F199"/>
          <cell r="G199"/>
          <cell r="H199"/>
          <cell r="I199">
            <v>168.17727272727271</v>
          </cell>
          <cell r="J199">
            <v>369.99</v>
          </cell>
        </row>
        <row r="200">
          <cell r="A200" t="str">
            <v>U100005</v>
          </cell>
          <cell r="B200" t="str">
            <v>UYN MAN EVOLUTYON UW PANTS LONG</v>
          </cell>
          <cell r="C200" t="str">
            <v>G974</v>
          </cell>
          <cell r="D200" t="str">
            <v>CHARCOAL/WHITE/RED</v>
          </cell>
          <cell r="E200"/>
          <cell r="F200"/>
          <cell r="G200"/>
          <cell r="H200"/>
          <cell r="I200">
            <v>168.17727272727271</v>
          </cell>
          <cell r="J200">
            <v>369.99</v>
          </cell>
        </row>
        <row r="201">
          <cell r="A201" t="str">
            <v>U100005</v>
          </cell>
          <cell r="B201" t="str">
            <v>UYN MAN EVOLUTYON UW PANTS LONG</v>
          </cell>
          <cell r="C201" t="str">
            <v>K604</v>
          </cell>
          <cell r="D201" t="str">
            <v>LAPIS BLUE/BLUE/ORANGE SHINY</v>
          </cell>
          <cell r="E201"/>
          <cell r="F201"/>
          <cell r="G201"/>
          <cell r="H201"/>
          <cell r="I201">
            <v>168.17727272727271</v>
          </cell>
          <cell r="J201">
            <v>369.99</v>
          </cell>
        </row>
        <row r="202">
          <cell r="A202" t="str">
            <v>U100045</v>
          </cell>
          <cell r="B202" t="str">
            <v>UYN MAN EVOLUTYON UW PANTS MEDIUM</v>
          </cell>
          <cell r="C202" t="str">
            <v>B472</v>
          </cell>
          <cell r="D202" t="str">
            <v>BLACKBOARD/ANTHRACITE/WHITE</v>
          </cell>
          <cell r="E202"/>
          <cell r="F202"/>
          <cell r="G202"/>
          <cell r="H202"/>
          <cell r="I202">
            <v>154.54090909090908</v>
          </cell>
          <cell r="J202">
            <v>339.99</v>
          </cell>
        </row>
        <row r="203">
          <cell r="A203" t="str">
            <v>U100045</v>
          </cell>
          <cell r="B203" t="str">
            <v>UYN MAN EVOLUTYON UW PANTS MEDIUM</v>
          </cell>
          <cell r="C203" t="str">
            <v>G972</v>
          </cell>
          <cell r="D203" t="str">
            <v>CHARCOAL/GREEN/ORANGE SHINY</v>
          </cell>
          <cell r="E203"/>
          <cell r="F203"/>
          <cell r="G203"/>
          <cell r="H203"/>
          <cell r="I203">
            <v>154.54090909090908</v>
          </cell>
          <cell r="J203">
            <v>339.99</v>
          </cell>
        </row>
        <row r="204">
          <cell r="A204" t="str">
            <v>U100045</v>
          </cell>
          <cell r="B204" t="str">
            <v>UYN MAN EVOLUTYON UW PANTS MEDIUM</v>
          </cell>
          <cell r="C204" t="str">
            <v>G974</v>
          </cell>
          <cell r="D204" t="str">
            <v>CHARCOAL/WHITE/RED</v>
          </cell>
          <cell r="E204"/>
          <cell r="F204"/>
          <cell r="G204"/>
          <cell r="H204"/>
          <cell r="I204">
            <v>154.54090909090908</v>
          </cell>
          <cell r="J204">
            <v>339.99</v>
          </cell>
        </row>
        <row r="205">
          <cell r="A205" t="str">
            <v>U100045</v>
          </cell>
          <cell r="B205" t="str">
            <v>UYN MAN EVOLUTYON UW PANTS MEDIUM</v>
          </cell>
          <cell r="C205" t="str">
            <v>K604</v>
          </cell>
          <cell r="D205" t="str">
            <v>LAPIS BLUE/BLUE/ORANGE SHINY</v>
          </cell>
          <cell r="E205"/>
          <cell r="F205"/>
          <cell r="G205"/>
          <cell r="H205"/>
          <cell r="I205">
            <v>154.54090909090908</v>
          </cell>
          <cell r="J205">
            <v>339.99</v>
          </cell>
        </row>
        <row r="206">
          <cell r="A206" t="str">
            <v>U100014</v>
          </cell>
          <cell r="B206" t="str">
            <v>UYN MAN EVOLUTYON UW PANT LONG MELANGE</v>
          </cell>
          <cell r="C206" t="str">
            <v>G976</v>
          </cell>
          <cell r="D206" t="str">
            <v>ANTHRACITE MELANGE/BLUE/YELLOW SHINY</v>
          </cell>
          <cell r="E206"/>
          <cell r="F206"/>
          <cell r="G206"/>
          <cell r="H206"/>
          <cell r="I206">
            <v>168.17727272727271</v>
          </cell>
          <cell r="J206">
            <v>369.99</v>
          </cell>
        </row>
        <row r="207">
          <cell r="A207" t="str">
            <v>U100014</v>
          </cell>
          <cell r="B207" t="str">
            <v>UYN MAN EVOLUTYON UW PANT LONG MELANGE</v>
          </cell>
          <cell r="C207" t="str">
            <v>G975</v>
          </cell>
          <cell r="D207" t="str">
            <v>ANTHRACITE MELANGE/NUDE/AVIO</v>
          </cell>
          <cell r="E207"/>
          <cell r="F207"/>
          <cell r="G207"/>
          <cell r="H207"/>
          <cell r="I207">
            <v>168.17727272727271</v>
          </cell>
          <cell r="J207">
            <v>369.99</v>
          </cell>
        </row>
        <row r="208">
          <cell r="A208" t="str">
            <v>U100051</v>
          </cell>
          <cell r="B208" t="str">
            <v>UYN MAN EVOLUTYION UW PANTS MEDIUM MELANGE</v>
          </cell>
          <cell r="C208" t="str">
            <v>G976</v>
          </cell>
          <cell r="D208" t="str">
            <v>ANTHRACITE MELANGE/BLUE/YELLOW SHINY</v>
          </cell>
          <cell r="E208"/>
          <cell r="F208"/>
          <cell r="G208"/>
          <cell r="H208"/>
          <cell r="I208">
            <v>154.54090909090908</v>
          </cell>
          <cell r="J208">
            <v>339.99</v>
          </cell>
        </row>
        <row r="209">
          <cell r="A209" t="str">
            <v>U100051</v>
          </cell>
          <cell r="B209" t="str">
            <v>UYN MAN EVOLUTYION UW PANTS MEDIUM MELANGE</v>
          </cell>
          <cell r="C209" t="str">
            <v>G975</v>
          </cell>
          <cell r="D209" t="str">
            <v>ANTHRACITE MELANGE/NUDE/AVIO</v>
          </cell>
          <cell r="E209"/>
          <cell r="F209"/>
          <cell r="G209"/>
          <cell r="H209"/>
          <cell r="I209">
            <v>154.54090909090908</v>
          </cell>
          <cell r="J209">
            <v>339.99</v>
          </cell>
        </row>
        <row r="210">
          <cell r="A210" t="str">
            <v>Kod</v>
          </cell>
          <cell r="B210" t="str">
            <v>Opis</v>
          </cell>
          <cell r="C210" t="str">
            <v>Kod Koloru</v>
          </cell>
          <cell r="D210" t="str">
            <v>Kolor</v>
          </cell>
          <cell r="E210" t="str">
            <v>XS</v>
          </cell>
          <cell r="F210" t="str">
            <v>S/M</v>
          </cell>
          <cell r="G210" t="str">
            <v>L/XL</v>
          </cell>
          <cell r="H210" t="str">
            <v>XXL</v>
          </cell>
          <cell r="I210" t="str">
            <v>Hurt netto</v>
          </cell>
          <cell r="J210" t="str">
            <v>SCD</v>
          </cell>
        </row>
        <row r="211">
          <cell r="A211" t="str">
            <v>U100009</v>
          </cell>
          <cell r="B211" t="str">
            <v>UYN LADY EVOLUTYON UW SHIRT LG_SL.</v>
          </cell>
          <cell r="C211" t="str">
            <v>B472</v>
          </cell>
          <cell r="D211" t="str">
            <v>BLACKBOARD/ANTHRACITE/WHITE</v>
          </cell>
          <cell r="E211"/>
          <cell r="F211"/>
          <cell r="G211"/>
          <cell r="H211"/>
          <cell r="I211">
            <v>181.77272727272725</v>
          </cell>
          <cell r="J211">
            <v>399.9</v>
          </cell>
        </row>
        <row r="212">
          <cell r="A212" t="str">
            <v>U100009</v>
          </cell>
          <cell r="B212" t="str">
            <v>UYN LADY EVOLUTYON UW SHIRT LG_SL.</v>
          </cell>
          <cell r="C212" t="str">
            <v>G978</v>
          </cell>
          <cell r="D212" t="str">
            <v>CHARCOAL/ANTHRACITE/AQUA</v>
          </cell>
          <cell r="E212"/>
          <cell r="F212"/>
          <cell r="G212"/>
          <cell r="H212"/>
          <cell r="I212">
            <v>181.81363636363636</v>
          </cell>
          <cell r="J212">
            <v>399.99</v>
          </cell>
        </row>
        <row r="213">
          <cell r="A213" t="str">
            <v>U100009</v>
          </cell>
          <cell r="B213" t="str">
            <v>UYN LADY EVOLUTYON UW SHIRT LG_SL.</v>
          </cell>
          <cell r="C213" t="str">
            <v>G930</v>
          </cell>
          <cell r="D213" t="str">
            <v>CHARCOAL/WHITE/LIGHT GREY</v>
          </cell>
          <cell r="E213"/>
          <cell r="F213"/>
          <cell r="G213"/>
          <cell r="H213"/>
          <cell r="I213">
            <v>181.81363636363636</v>
          </cell>
          <cell r="J213">
            <v>399.99</v>
          </cell>
        </row>
        <row r="214">
          <cell r="A214" t="str">
            <v>U100009</v>
          </cell>
          <cell r="B214" t="str">
            <v>UYN LADY EVOLUTYON UW SHIRT LG_SL.</v>
          </cell>
          <cell r="C214" t="str">
            <v>P208</v>
          </cell>
          <cell r="D214" t="str">
            <v>CORAL/ANTHRACITE/AQUA</v>
          </cell>
          <cell r="E214"/>
          <cell r="F214"/>
          <cell r="G214"/>
          <cell r="H214"/>
          <cell r="I214">
            <v>181.81363636363636</v>
          </cell>
          <cell r="J214">
            <v>399.99</v>
          </cell>
        </row>
        <row r="215">
          <cell r="A215" t="str">
            <v>U100009</v>
          </cell>
          <cell r="B215" t="str">
            <v>UYN LADY EVOLUTYON UW SHIRT LG_SL.</v>
          </cell>
          <cell r="C215" t="str">
            <v>E723</v>
          </cell>
          <cell r="D215" t="str">
            <v xml:space="preserve">LIGHT GREEN/WHITE/WHITE </v>
          </cell>
          <cell r="E215"/>
          <cell r="F215"/>
          <cell r="G215"/>
          <cell r="H215"/>
          <cell r="I215">
            <v>181.81363636363636</v>
          </cell>
          <cell r="J215">
            <v>399.99</v>
          </cell>
        </row>
        <row r="216">
          <cell r="A216" t="str">
            <v>U100009</v>
          </cell>
          <cell r="B216" t="str">
            <v>UYN LADY EVOLUTYON UW SHIRT LG_SL.</v>
          </cell>
          <cell r="C216" t="str">
            <v>R614</v>
          </cell>
          <cell r="D216" t="str">
            <v>STRAWBERRY/PINK/TURQUISE</v>
          </cell>
          <cell r="E216"/>
          <cell r="F216"/>
          <cell r="G216"/>
          <cell r="H216"/>
          <cell r="I216">
            <v>181.81363636363636</v>
          </cell>
          <cell r="J216">
            <v>399.99</v>
          </cell>
        </row>
        <row r="217">
          <cell r="A217" t="str">
            <v>U100264</v>
          </cell>
          <cell r="B217" t="str">
            <v>UYN LADY EVOLUTYON COMFORT UW SHIRT LG. SL.</v>
          </cell>
          <cell r="C217" t="str">
            <v>G930</v>
          </cell>
          <cell r="D217" t="str">
            <v>CHARCOAL/WHITE/LIGHT GREY</v>
          </cell>
          <cell r="E217"/>
          <cell r="F217"/>
          <cell r="G217"/>
          <cell r="H217"/>
          <cell r="I217">
            <v>209.08636363636361</v>
          </cell>
          <cell r="J217">
            <v>459.99</v>
          </cell>
        </row>
        <row r="218">
          <cell r="A218" t="str">
            <v>U100038</v>
          </cell>
          <cell r="B218" t="str">
            <v>UYN LADY EVOLUTYON UW SHIRT LG_SL TURTLE NECK</v>
          </cell>
          <cell r="C218" t="str">
            <v>B472</v>
          </cell>
          <cell r="D218" t="str">
            <v>BLACKBOARD/ANTHRACITE WHITE</v>
          </cell>
          <cell r="E218"/>
          <cell r="F218"/>
          <cell r="G218"/>
          <cell r="H218"/>
          <cell r="I218">
            <v>209.08636363636361</v>
          </cell>
          <cell r="J218">
            <v>459.99</v>
          </cell>
        </row>
        <row r="219">
          <cell r="A219" t="str">
            <v>U100038</v>
          </cell>
          <cell r="B219" t="str">
            <v>UYN LADY EVOLUTYON UW SHIRT LG_SL TURTLE NECK</v>
          </cell>
          <cell r="C219" t="str">
            <v>G978</v>
          </cell>
          <cell r="D219" t="str">
            <v>CHARCOAL/ANTHRACITE/AQUA</v>
          </cell>
          <cell r="E219"/>
          <cell r="F219"/>
          <cell r="G219"/>
          <cell r="H219"/>
          <cell r="I219">
            <v>209.08636363636361</v>
          </cell>
          <cell r="J219">
            <v>459.99</v>
          </cell>
        </row>
        <row r="220">
          <cell r="A220" t="str">
            <v>U100038</v>
          </cell>
          <cell r="B220" t="str">
            <v>UYN LADY EVOLUTYON UW SHIRT LG_SL TURTLE NECK</v>
          </cell>
          <cell r="C220" t="str">
            <v>E723</v>
          </cell>
          <cell r="D220" t="str">
            <v xml:space="preserve">LIGHT GREEN/WHITE/WHITE </v>
          </cell>
          <cell r="E220"/>
          <cell r="F220"/>
          <cell r="G220"/>
          <cell r="H220"/>
          <cell r="I220">
            <v>209.08636363636361</v>
          </cell>
          <cell r="J220">
            <v>459.99</v>
          </cell>
        </row>
        <row r="221">
          <cell r="A221" t="str">
            <v>U100044</v>
          </cell>
          <cell r="B221" t="str">
            <v>UYN LADY EVOLUTYON UW SHIRT SH_SL</v>
          </cell>
          <cell r="C221" t="str">
            <v>G978</v>
          </cell>
          <cell r="D221" t="str">
            <v>CHARCOAL/ANTHRACITE/AQUA</v>
          </cell>
          <cell r="E221"/>
          <cell r="F221"/>
          <cell r="G221"/>
          <cell r="H221"/>
          <cell r="I221">
            <v>168.17727272727271</v>
          </cell>
          <cell r="J221">
            <v>369.99</v>
          </cell>
        </row>
        <row r="222">
          <cell r="A222" t="str">
            <v>U100044</v>
          </cell>
          <cell r="B222" t="str">
            <v>UYN LADY EVOLUTYON UW SHIRT SH_SL</v>
          </cell>
          <cell r="C222" t="str">
            <v>R614</v>
          </cell>
          <cell r="D222" t="str">
            <v>STRAWBERRY/PINK/TURQUISE</v>
          </cell>
          <cell r="E222"/>
          <cell r="F222"/>
          <cell r="G222"/>
          <cell r="H222"/>
          <cell r="I222">
            <v>168.17727272727271</v>
          </cell>
          <cell r="J222">
            <v>369.99</v>
          </cell>
        </row>
        <row r="223">
          <cell r="A223" t="str">
            <v>U100019</v>
          </cell>
          <cell r="B223" t="str">
            <v>UYN LADY EVOLUTYON UW SHIRT LG_SL.MELANGE</v>
          </cell>
          <cell r="C223" t="str">
            <v>G980</v>
          </cell>
          <cell r="D223" t="str">
            <v>ANTHRACITE MELANGE/RASPBERRY/PURPLE</v>
          </cell>
          <cell r="E223"/>
          <cell r="F223"/>
          <cell r="G223"/>
          <cell r="H223"/>
          <cell r="I223">
            <v>181.81363636363636</v>
          </cell>
          <cell r="J223">
            <v>399.99</v>
          </cell>
        </row>
        <row r="224">
          <cell r="A224" t="str">
            <v>U100048</v>
          </cell>
          <cell r="B224" t="str">
            <v>UYN LADY EVOLUTYON UW SHIRT LG_SL.TURTLE NECK MELANGE</v>
          </cell>
          <cell r="C224" t="str">
            <v>G980</v>
          </cell>
          <cell r="D224" t="str">
            <v>ANTHRACITE MELANGE/RASPBERRY/PURPLE</v>
          </cell>
          <cell r="E224"/>
          <cell r="F224"/>
          <cell r="G224"/>
          <cell r="H224"/>
          <cell r="I224">
            <v>209.08636363636361</v>
          </cell>
          <cell r="J224">
            <v>459.99</v>
          </cell>
        </row>
        <row r="225">
          <cell r="A225" t="str">
            <v>U100050</v>
          </cell>
          <cell r="B225" t="str">
            <v>UYN LADY EVOLUTYON UW SHIRT SHORT_SL.MELANGE</v>
          </cell>
          <cell r="C225" t="str">
            <v>G980</v>
          </cell>
          <cell r="D225" t="str">
            <v>ANTHRACITE MELANGE/RASPBERRY/PURPLE</v>
          </cell>
          <cell r="E225"/>
          <cell r="F225"/>
          <cell r="G225"/>
          <cell r="H225"/>
          <cell r="I225">
            <v>168.17727272727271</v>
          </cell>
          <cell r="J225">
            <v>369.99</v>
          </cell>
        </row>
        <row r="226">
          <cell r="A226" t="str">
            <v>U100010</v>
          </cell>
          <cell r="B226" t="str">
            <v>UYN LADY EVOLUTYON UW PANTS LONG</v>
          </cell>
          <cell r="C226" t="str">
            <v>B472</v>
          </cell>
          <cell r="D226" t="str">
            <v>BLACKBOARD/ANTHRACITE WHITE</v>
          </cell>
          <cell r="E226"/>
          <cell r="F226"/>
          <cell r="G226"/>
          <cell r="H226"/>
          <cell r="I226">
            <v>168.17727272727271</v>
          </cell>
          <cell r="J226">
            <v>369.99</v>
          </cell>
        </row>
        <row r="227">
          <cell r="A227" t="str">
            <v>U100010</v>
          </cell>
          <cell r="B227" t="str">
            <v>UYN LADY EVOLUTYON UW PANTS LONG</v>
          </cell>
          <cell r="C227" t="str">
            <v>G978</v>
          </cell>
          <cell r="D227" t="str">
            <v>CHARCOAL/ANTHRACITE/AQUA</v>
          </cell>
          <cell r="E227"/>
          <cell r="F227"/>
          <cell r="G227"/>
          <cell r="H227"/>
          <cell r="I227">
            <v>168.17727272727271</v>
          </cell>
          <cell r="J227">
            <v>369.99</v>
          </cell>
        </row>
        <row r="228">
          <cell r="A228" t="str">
            <v>U100010</v>
          </cell>
          <cell r="B228" t="str">
            <v>UYN LADY EVOLUTYON UW PANTS LONG</v>
          </cell>
          <cell r="C228" t="str">
            <v>G930</v>
          </cell>
          <cell r="D228" t="str">
            <v>CHARCOAL/WHITE/LIGHT GREY</v>
          </cell>
          <cell r="E228"/>
          <cell r="F228"/>
          <cell r="G228"/>
          <cell r="H228"/>
          <cell r="I228">
            <v>168.17727272727271</v>
          </cell>
          <cell r="J228">
            <v>369.99</v>
          </cell>
        </row>
        <row r="229">
          <cell r="A229" t="str">
            <v>U100010</v>
          </cell>
          <cell r="B229" t="str">
            <v>UYN LADY EVOLUTYON UW PANTS LONG</v>
          </cell>
          <cell r="C229" t="str">
            <v>P208</v>
          </cell>
          <cell r="D229" t="str">
            <v>CORAL/ANTHRACITE/AQUA</v>
          </cell>
          <cell r="E229"/>
          <cell r="F229"/>
          <cell r="G229"/>
          <cell r="H229"/>
          <cell r="I229">
            <v>168.17727272727271</v>
          </cell>
          <cell r="J229">
            <v>369.99</v>
          </cell>
        </row>
        <row r="230">
          <cell r="A230" t="str">
            <v>U100010</v>
          </cell>
          <cell r="B230" t="str">
            <v>UYN LADY EVOLUTYON UW PANTS LONG</v>
          </cell>
          <cell r="C230" t="str">
            <v>E723</v>
          </cell>
          <cell r="D230" t="str">
            <v xml:space="preserve">LIGHT GREEN/WHITE/WHITE </v>
          </cell>
          <cell r="E230"/>
          <cell r="F230"/>
          <cell r="G230"/>
          <cell r="H230"/>
          <cell r="I230">
            <v>168.17727272727271</v>
          </cell>
          <cell r="J230">
            <v>369.99</v>
          </cell>
        </row>
        <row r="231">
          <cell r="A231" t="str">
            <v>U100010</v>
          </cell>
          <cell r="B231" t="str">
            <v>UYN LADY EVOLUTYON UW PANTS LONG</v>
          </cell>
          <cell r="C231" t="str">
            <v>R614</v>
          </cell>
          <cell r="D231" t="str">
            <v>STRAWBERRY/PINK/TURQUISE</v>
          </cell>
          <cell r="E231"/>
          <cell r="F231"/>
          <cell r="G231"/>
          <cell r="H231"/>
          <cell r="I231">
            <v>168.17727272727271</v>
          </cell>
          <cell r="J231">
            <v>369.99</v>
          </cell>
        </row>
        <row r="232">
          <cell r="A232" t="str">
            <v>U100046</v>
          </cell>
          <cell r="B232" t="str">
            <v>UYN LADY EVOLUTYON UW PANTS MEDIUM</v>
          </cell>
          <cell r="C232" t="str">
            <v>B472</v>
          </cell>
          <cell r="D232" t="str">
            <v>BLACKBOARD/ANTHRACITE WHITE</v>
          </cell>
          <cell r="E232"/>
          <cell r="F232"/>
          <cell r="G232"/>
          <cell r="H232"/>
          <cell r="I232">
            <v>154.54090909090908</v>
          </cell>
          <cell r="J232">
            <v>339.99</v>
          </cell>
        </row>
        <row r="233">
          <cell r="A233" t="str">
            <v>U100046</v>
          </cell>
          <cell r="B233" t="str">
            <v>UYN LADY EVOLUTYON UW PANTS MEDIUM</v>
          </cell>
          <cell r="C233" t="str">
            <v>G978</v>
          </cell>
          <cell r="D233" t="str">
            <v>CHARCOAL/ANTHRACITE/AQUA</v>
          </cell>
          <cell r="E233"/>
          <cell r="F233"/>
          <cell r="G233"/>
          <cell r="H233"/>
          <cell r="I233">
            <v>154.54090909090908</v>
          </cell>
          <cell r="J233">
            <v>339.99</v>
          </cell>
        </row>
        <row r="234">
          <cell r="A234" t="str">
            <v>U100046</v>
          </cell>
          <cell r="B234" t="str">
            <v>UYN LADY EVOLUTYON UW PANTS MEDIUM</v>
          </cell>
          <cell r="C234" t="str">
            <v>G930</v>
          </cell>
          <cell r="D234" t="str">
            <v>CHARCOAL/WHITE/LIGHT GREY</v>
          </cell>
          <cell r="E234"/>
          <cell r="F234"/>
          <cell r="G234"/>
          <cell r="H234"/>
          <cell r="I234">
            <v>154.54090909090908</v>
          </cell>
          <cell r="J234">
            <v>339.99</v>
          </cell>
        </row>
        <row r="235">
          <cell r="A235" t="str">
            <v>U100046</v>
          </cell>
          <cell r="B235" t="str">
            <v>UYN LADY EVOLUTYON UW PANTS MEDIUM</v>
          </cell>
          <cell r="C235" t="str">
            <v>P208</v>
          </cell>
          <cell r="D235" t="str">
            <v>CORAL/ANTHRACITE/AQUA</v>
          </cell>
          <cell r="E235"/>
          <cell r="F235"/>
          <cell r="G235"/>
          <cell r="H235"/>
          <cell r="I235">
            <v>154.54090909090908</v>
          </cell>
          <cell r="J235">
            <v>339.99</v>
          </cell>
        </row>
        <row r="236">
          <cell r="A236" t="str">
            <v>U100046</v>
          </cell>
          <cell r="B236" t="str">
            <v>UYN LADY EVOLUTYON UW PANTS MEDIUM</v>
          </cell>
          <cell r="C236" t="str">
            <v>R614</v>
          </cell>
          <cell r="D236" t="str">
            <v>STRAWBERRY/PINK/TURQUISE</v>
          </cell>
          <cell r="E236"/>
          <cell r="F236"/>
          <cell r="G236"/>
          <cell r="H236"/>
          <cell r="I236">
            <v>154.54090909090908</v>
          </cell>
          <cell r="J236">
            <v>339.99</v>
          </cell>
        </row>
        <row r="237">
          <cell r="A237" t="str">
            <v>U100020</v>
          </cell>
          <cell r="B237" t="str">
            <v>UYN LADY EVOLUTYON UW PANTS LONG MELANGE</v>
          </cell>
          <cell r="C237" t="str">
            <v>G980</v>
          </cell>
          <cell r="D237" t="str">
            <v>ANTHRACITE MELANGE/RASPBERRY/PURPLE</v>
          </cell>
          <cell r="E237"/>
          <cell r="F237"/>
          <cell r="G237"/>
          <cell r="H237"/>
          <cell r="I237">
            <v>168.17727272727271</v>
          </cell>
          <cell r="J237">
            <v>369.99</v>
          </cell>
        </row>
        <row r="238">
          <cell r="A238" t="str">
            <v>U100052</v>
          </cell>
          <cell r="B238" t="str">
            <v>UYN LADY EVOLUTYON UW PANT MEDIUM MELANGE</v>
          </cell>
          <cell r="C238" t="str">
            <v>G980</v>
          </cell>
          <cell r="D238" t="str">
            <v>ANTHRACITE MELANGE/RASPBERRY/PURPLE</v>
          </cell>
          <cell r="E238"/>
          <cell r="F238"/>
          <cell r="G238"/>
          <cell r="H238"/>
          <cell r="I238">
            <v>154.54090909090908</v>
          </cell>
          <cell r="J238">
            <v>339.99</v>
          </cell>
        </row>
        <row r="239">
          <cell r="A239" t="str">
            <v>Kod</v>
          </cell>
          <cell r="B239" t="str">
            <v>Opis</v>
          </cell>
          <cell r="C239" t="str">
            <v>Kod Koloru</v>
          </cell>
          <cell r="D239" t="str">
            <v>Kolor</v>
          </cell>
          <cell r="E239" t="str">
            <v>XS</v>
          </cell>
          <cell r="F239" t="str">
            <v>S/M</v>
          </cell>
          <cell r="G239" t="str">
            <v>L/XL</v>
          </cell>
          <cell r="H239" t="str">
            <v>XXL</v>
          </cell>
          <cell r="I239" t="str">
            <v>Hurt netto</v>
          </cell>
          <cell r="J239" t="str">
            <v>SCD</v>
          </cell>
        </row>
        <row r="240">
          <cell r="A240" t="str">
            <v>U100166</v>
          </cell>
          <cell r="B240" t="str">
            <v>UYN MAN MOTYON 2.0 UW SHIRT SH_SL</v>
          </cell>
          <cell r="C240" t="str">
            <v>B464</v>
          </cell>
          <cell r="D240" t="str">
            <v>BLACKBOARD</v>
          </cell>
          <cell r="E240"/>
          <cell r="F240"/>
          <cell r="G240"/>
          <cell r="H240"/>
          <cell r="I240">
            <v>168.17727272727271</v>
          </cell>
          <cell r="J240">
            <v>369.99</v>
          </cell>
        </row>
        <row r="241">
          <cell r="A241" t="str">
            <v>U100166</v>
          </cell>
          <cell r="B241" t="str">
            <v>UYN MAN MOTYON 2.0 UW SHIRT SH_SL</v>
          </cell>
          <cell r="C241" t="str">
            <v>B075</v>
          </cell>
          <cell r="D241" t="str">
            <v>BLUE</v>
          </cell>
          <cell r="E241"/>
          <cell r="F241"/>
          <cell r="G241"/>
          <cell r="H241"/>
          <cell r="I241">
            <v>168.17727272727271</v>
          </cell>
          <cell r="J241">
            <v>369.99</v>
          </cell>
        </row>
        <row r="242">
          <cell r="A242" t="str">
            <v>U100166</v>
          </cell>
          <cell r="B242" t="str">
            <v>UYN MAN MOTYON 2.0 UW SHIRT SH_SL</v>
          </cell>
          <cell r="C242" t="str">
            <v>W000</v>
          </cell>
          <cell r="D242" t="str">
            <v>WHITE</v>
          </cell>
          <cell r="E242"/>
          <cell r="F242"/>
          <cell r="G242"/>
          <cell r="H242"/>
          <cell r="I242">
            <v>168.17727272727271</v>
          </cell>
          <cell r="J242">
            <v>369.99</v>
          </cell>
        </row>
        <row r="243">
          <cell r="A243" t="str">
            <v>U100167</v>
          </cell>
          <cell r="B243" t="str">
            <v>UYN MAN MOTYON 2.0 SLEEVELESS</v>
          </cell>
          <cell r="C243" t="str">
            <v>B464</v>
          </cell>
          <cell r="D243" t="str">
            <v>BLACKBOARD</v>
          </cell>
          <cell r="E243"/>
          <cell r="F243"/>
          <cell r="G243"/>
          <cell r="H243"/>
          <cell r="I243">
            <v>136.3590909090909</v>
          </cell>
          <cell r="J243">
            <v>299.99</v>
          </cell>
        </row>
        <row r="244">
          <cell r="A244" t="str">
            <v>U100167</v>
          </cell>
          <cell r="B244" t="str">
            <v>UYN MAN MOTYON 2.0 SLEEVELESS</v>
          </cell>
          <cell r="C244" t="str">
            <v>A075</v>
          </cell>
          <cell r="D244" t="str">
            <v>BLUE</v>
          </cell>
          <cell r="E244"/>
          <cell r="F244"/>
          <cell r="G244"/>
          <cell r="H244"/>
          <cell r="I244">
            <v>136.3590909090909</v>
          </cell>
          <cell r="J244">
            <v>299.99</v>
          </cell>
        </row>
        <row r="245">
          <cell r="A245" t="str">
            <v>U100167</v>
          </cell>
          <cell r="B245" t="str">
            <v>UYN MAN MOTYON 2.0 SLEEVELESS</v>
          </cell>
          <cell r="C245" t="str">
            <v>W000</v>
          </cell>
          <cell r="D245" t="str">
            <v>WHITE</v>
          </cell>
          <cell r="E245"/>
          <cell r="F245"/>
          <cell r="G245"/>
          <cell r="H245"/>
          <cell r="I245">
            <v>136.3590909090909</v>
          </cell>
          <cell r="J245">
            <v>299.99</v>
          </cell>
        </row>
        <row r="246">
          <cell r="A246" t="str">
            <v>U100168</v>
          </cell>
          <cell r="B246" t="str">
            <v>UYN MAN MOTYON 2.0 UW BOXER</v>
          </cell>
          <cell r="C246" t="str">
            <v>B464</v>
          </cell>
          <cell r="D246" t="str">
            <v>BLACKBOARD</v>
          </cell>
          <cell r="E246"/>
          <cell r="F246"/>
          <cell r="G246"/>
          <cell r="H246"/>
          <cell r="I246">
            <v>77.268181818181816</v>
          </cell>
          <cell r="J246">
            <v>169.99</v>
          </cell>
        </row>
        <row r="247">
          <cell r="A247" t="str">
            <v>U100168</v>
          </cell>
          <cell r="B247" t="str">
            <v>UYN MAN MOTYON 2.0 UW BOXER</v>
          </cell>
          <cell r="C247" t="str">
            <v>A075</v>
          </cell>
          <cell r="D247" t="str">
            <v>BLUE</v>
          </cell>
          <cell r="E247"/>
          <cell r="F247"/>
          <cell r="G247"/>
          <cell r="H247"/>
          <cell r="I247">
            <v>77.268181818181816</v>
          </cell>
          <cell r="J247">
            <v>169.99</v>
          </cell>
        </row>
        <row r="248">
          <cell r="A248" t="str">
            <v>U100168</v>
          </cell>
          <cell r="B248" t="str">
            <v>UYN MAN MOTYON 2.0 UW BOXER</v>
          </cell>
          <cell r="C248" t="str">
            <v>W000</v>
          </cell>
          <cell r="D248" t="str">
            <v>WHITE</v>
          </cell>
          <cell r="E248"/>
          <cell r="F248"/>
          <cell r="G248"/>
          <cell r="H248"/>
          <cell r="I248">
            <v>77.268181818181816</v>
          </cell>
          <cell r="J248">
            <v>169.99</v>
          </cell>
        </row>
        <row r="249">
          <cell r="A249" t="str">
            <v>Kod</v>
          </cell>
          <cell r="B249" t="str">
            <v>Opis</v>
          </cell>
          <cell r="C249" t="str">
            <v>Kod Koloru</v>
          </cell>
          <cell r="D249" t="str">
            <v>Kolor</v>
          </cell>
          <cell r="E249" t="str">
            <v>XS</v>
          </cell>
          <cell r="F249" t="str">
            <v>S/M</v>
          </cell>
          <cell r="G249" t="str">
            <v>L/XL</v>
          </cell>
          <cell r="H249" t="str">
            <v>XXL</v>
          </cell>
          <cell r="I249" t="str">
            <v>Hurt netto</v>
          </cell>
          <cell r="J249" t="str">
            <v>SCD</v>
          </cell>
        </row>
        <row r="250">
          <cell r="A250" t="str">
            <v>U100169</v>
          </cell>
          <cell r="B250" t="str">
            <v>UYN LADY MOTYON 2.0 UW SHIRT SH_SL.</v>
          </cell>
          <cell r="C250" t="str">
            <v>A955</v>
          </cell>
          <cell r="D250" t="str">
            <v xml:space="preserve">AQUARIUS </v>
          </cell>
          <cell r="E250"/>
          <cell r="F250"/>
          <cell r="G250"/>
          <cell r="H250"/>
          <cell r="I250">
            <v>168.17727272727271</v>
          </cell>
          <cell r="J250">
            <v>369.99</v>
          </cell>
        </row>
        <row r="251">
          <cell r="A251" t="str">
            <v>U100169</v>
          </cell>
          <cell r="B251" t="str">
            <v>UYN LADY MOTYON 2.0 UW SHIRT SH_SL.</v>
          </cell>
          <cell r="C251" t="str">
            <v>B464</v>
          </cell>
          <cell r="D251" t="str">
            <v>BLACKBOARD</v>
          </cell>
          <cell r="E251"/>
          <cell r="F251"/>
          <cell r="G251"/>
          <cell r="H251"/>
          <cell r="I251">
            <v>168.17727272727271</v>
          </cell>
          <cell r="J251">
            <v>369.99</v>
          </cell>
        </row>
        <row r="252">
          <cell r="A252" t="str">
            <v>U100169</v>
          </cell>
          <cell r="B252" t="str">
            <v>UYN LADY MOTYON 2.0 UW SHIRT SH_SL.</v>
          </cell>
          <cell r="C252" t="str">
            <v>W000</v>
          </cell>
          <cell r="D252" t="str">
            <v>WHITE</v>
          </cell>
          <cell r="E252"/>
          <cell r="F252"/>
          <cell r="G252"/>
          <cell r="H252"/>
          <cell r="I252">
            <v>168.17727272727271</v>
          </cell>
          <cell r="J252">
            <v>369.99</v>
          </cell>
        </row>
        <row r="253">
          <cell r="A253" t="str">
            <v>U100170</v>
          </cell>
          <cell r="B253" t="str">
            <v>UYN LADY MOTYON 2.0 UW SINGLET</v>
          </cell>
          <cell r="C253" t="str">
            <v>A955</v>
          </cell>
          <cell r="D253" t="str">
            <v xml:space="preserve">AQUARIUS </v>
          </cell>
          <cell r="E253"/>
          <cell r="F253"/>
          <cell r="G253"/>
          <cell r="H253"/>
          <cell r="I253">
            <v>136.3590909090909</v>
          </cell>
          <cell r="J253">
            <v>299.99</v>
          </cell>
        </row>
        <row r="254">
          <cell r="A254" t="str">
            <v>U100170</v>
          </cell>
          <cell r="B254" t="str">
            <v>UYN LADY MOTYON 2.0 UW SINGLET</v>
          </cell>
          <cell r="C254" t="str">
            <v>B464</v>
          </cell>
          <cell r="D254" t="str">
            <v>BLACKBOARD</v>
          </cell>
          <cell r="E254"/>
          <cell r="F254"/>
          <cell r="G254"/>
          <cell r="H254"/>
          <cell r="I254">
            <v>136.3590909090909</v>
          </cell>
          <cell r="J254">
            <v>299.99</v>
          </cell>
        </row>
        <row r="255">
          <cell r="A255" t="str">
            <v>U100170</v>
          </cell>
          <cell r="B255" t="str">
            <v>UYN LADY MOTYON 2.0 UW SINGLET</v>
          </cell>
          <cell r="C255" t="str">
            <v>W000</v>
          </cell>
          <cell r="D255" t="str">
            <v>WHITE</v>
          </cell>
          <cell r="E255"/>
          <cell r="F255"/>
          <cell r="G255"/>
          <cell r="H255"/>
          <cell r="I255">
            <v>136.3590909090909</v>
          </cell>
          <cell r="J255">
            <v>299.99</v>
          </cell>
        </row>
        <row r="256">
          <cell r="A256" t="str">
            <v>U100172</v>
          </cell>
          <cell r="B256" t="str">
            <v>UYN LADY MOTYON 2.0 UW BRA HIGH SUPPORT</v>
          </cell>
          <cell r="C256" t="str">
            <v>A955</v>
          </cell>
          <cell r="D256" t="str">
            <v xml:space="preserve">AQUARIUS </v>
          </cell>
          <cell r="E256"/>
          <cell r="F256"/>
          <cell r="G256"/>
          <cell r="H256"/>
          <cell r="I256">
            <v>145.44999999999999</v>
          </cell>
          <cell r="J256">
            <v>319.99</v>
          </cell>
        </row>
        <row r="257">
          <cell r="A257" t="str">
            <v>U100172</v>
          </cell>
          <cell r="B257" t="str">
            <v>UYN LADY MOTYON 2.0 UW BRA HIGH SUPPORT</v>
          </cell>
          <cell r="C257" t="str">
            <v>B464</v>
          </cell>
          <cell r="D257" t="str">
            <v>BLACKBOARD</v>
          </cell>
          <cell r="E257"/>
          <cell r="F257"/>
          <cell r="G257"/>
          <cell r="H257"/>
          <cell r="I257">
            <v>145.44999999999999</v>
          </cell>
          <cell r="J257">
            <v>319.99</v>
          </cell>
        </row>
        <row r="258">
          <cell r="A258" t="str">
            <v>U100172</v>
          </cell>
          <cell r="B258" t="str">
            <v>UYN LADY MOTYON 2.0 UW BRA HIGH SUPPORT</v>
          </cell>
          <cell r="C258" t="str">
            <v>W000</v>
          </cell>
          <cell r="D258" t="str">
            <v>WHITE</v>
          </cell>
          <cell r="E258"/>
          <cell r="F258"/>
          <cell r="G258"/>
          <cell r="H258"/>
          <cell r="I258">
            <v>145.44999999999999</v>
          </cell>
          <cell r="J258">
            <v>319.99</v>
          </cell>
        </row>
        <row r="259">
          <cell r="A259" t="str">
            <v>U100171</v>
          </cell>
          <cell r="B259" t="str">
            <v>UYN LADY MOTYON 2.0 UW BOXER</v>
          </cell>
          <cell r="C259" t="str">
            <v>A955</v>
          </cell>
          <cell r="D259" t="str">
            <v xml:space="preserve">AQUARIUS </v>
          </cell>
          <cell r="E259"/>
          <cell r="F259"/>
          <cell r="G259"/>
          <cell r="H259"/>
          <cell r="I259">
            <v>77.268181818181816</v>
          </cell>
          <cell r="J259">
            <v>169.99</v>
          </cell>
        </row>
        <row r="260">
          <cell r="A260" t="str">
            <v>U100171</v>
          </cell>
          <cell r="B260" t="str">
            <v>UYN LADY MOTYON 2.0 UW BOXER</v>
          </cell>
          <cell r="C260" t="str">
            <v>B464</v>
          </cell>
          <cell r="D260" t="str">
            <v>BLACKBOARD</v>
          </cell>
          <cell r="E260"/>
          <cell r="F260"/>
          <cell r="G260"/>
          <cell r="H260"/>
          <cell r="I260">
            <v>77.268181818181816</v>
          </cell>
          <cell r="J260">
            <v>169.99</v>
          </cell>
        </row>
        <row r="261">
          <cell r="A261" t="str">
            <v>U100171</v>
          </cell>
          <cell r="B261" t="str">
            <v>UYN LADY MOTYON 2.0 UW BOXER</v>
          </cell>
          <cell r="C261" t="str">
            <v>W000</v>
          </cell>
          <cell r="D261" t="str">
            <v>WHITE</v>
          </cell>
          <cell r="E261"/>
          <cell r="F261"/>
          <cell r="G261"/>
          <cell r="H261"/>
          <cell r="I261">
            <v>77.268181818181816</v>
          </cell>
          <cell r="J261">
            <v>169.99</v>
          </cell>
        </row>
        <row r="262">
          <cell r="A262" t="str">
            <v>Kod</v>
          </cell>
          <cell r="B262" t="str">
            <v>Opis</v>
          </cell>
          <cell r="C262" t="str">
            <v>Kod Koloru</v>
          </cell>
          <cell r="D262" t="str">
            <v>Kolor</v>
          </cell>
          <cell r="E262" t="str">
            <v>6/7</v>
          </cell>
          <cell r="F262" t="str">
            <v>8/9</v>
          </cell>
          <cell r="G262" t="str">
            <v>10/11</v>
          </cell>
          <cell r="H262" t="str">
            <v>12/13</v>
          </cell>
          <cell r="I262" t="str">
            <v>Hurt netto</v>
          </cell>
          <cell r="J262" t="str">
            <v>SCD</v>
          </cell>
        </row>
        <row r="263">
          <cell r="A263" t="str">
            <v>U100136</v>
          </cell>
          <cell r="B263" t="str">
            <v>UYN  VISYON JUNIOR UW SET</v>
          </cell>
          <cell r="C263" t="str">
            <v>K133</v>
          </cell>
          <cell r="D263" t="str">
            <v>ROYAL SUNNY</v>
          </cell>
          <cell r="E263"/>
          <cell r="F263"/>
          <cell r="G263"/>
          <cell r="H263"/>
          <cell r="I263">
            <v>168.17727272727271</v>
          </cell>
          <cell r="J263">
            <v>369.99</v>
          </cell>
        </row>
        <row r="264">
          <cell r="A264" t="str">
            <v>U100136</v>
          </cell>
          <cell r="B264" t="str">
            <v>UYN  VISYON JUNIOR UW SET</v>
          </cell>
          <cell r="C264" t="str">
            <v>P310</v>
          </cell>
          <cell r="D264" t="str">
            <v>SWEET PINK</v>
          </cell>
          <cell r="E264"/>
          <cell r="F264"/>
          <cell r="G264"/>
          <cell r="H264"/>
          <cell r="I264">
            <v>168.17727272727271</v>
          </cell>
          <cell r="J264">
            <v>369.99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"/>
  <sheetViews>
    <sheetView tabSelected="1" zoomScale="130" zoomScaleNormal="130" workbookViewId="0">
      <selection activeCell="D12" sqref="D12"/>
    </sheetView>
  </sheetViews>
  <sheetFormatPr baseColWidth="10" defaultColWidth="8.5" defaultRowHeight="15" x14ac:dyDescent="0.2"/>
  <cols>
    <col min="1" max="1" width="8.5" style="1"/>
    <col min="2" max="2" width="16.33203125" style="1" customWidth="1"/>
    <col min="3" max="3" width="33" style="1" customWidth="1"/>
    <col min="4" max="4" width="16.33203125" style="1" customWidth="1"/>
    <col min="5" max="5" width="8.5" style="1"/>
    <col min="6" max="6" width="18.33203125" style="1" customWidth="1"/>
    <col min="7" max="16384" width="8.5" style="1"/>
  </cols>
  <sheetData>
    <row r="2" spans="1:7" ht="19" x14ac:dyDescent="0.25">
      <c r="A2" s="2"/>
      <c r="B2" s="73" t="s">
        <v>172</v>
      </c>
      <c r="C2" s="73"/>
      <c r="D2" s="73"/>
      <c r="E2" s="73"/>
      <c r="F2" s="73"/>
      <c r="G2" s="73"/>
    </row>
    <row r="3" spans="1:7" ht="19" x14ac:dyDescent="0.25">
      <c r="F3" s="3"/>
      <c r="G3" s="3"/>
    </row>
    <row r="4" spans="1:7" ht="19" x14ac:dyDescent="0.25">
      <c r="F4" s="3"/>
      <c r="G4" s="3"/>
    </row>
    <row r="5" spans="1:7" ht="19" x14ac:dyDescent="0.25">
      <c r="F5" s="3"/>
      <c r="G5" s="3"/>
    </row>
    <row r="6" spans="1:7" ht="19" x14ac:dyDescent="0.25">
      <c r="B6" s="4" t="s">
        <v>0</v>
      </c>
      <c r="C6" s="5"/>
      <c r="E6" s="4" t="s">
        <v>1</v>
      </c>
      <c r="F6" s="3"/>
      <c r="G6" s="3"/>
    </row>
    <row r="7" spans="1:7" ht="19" x14ac:dyDescent="0.25">
      <c r="B7" s="4" t="s">
        <v>2</v>
      </c>
      <c r="C7" s="5"/>
      <c r="E7" s="6"/>
      <c r="F7" s="3"/>
      <c r="G7" s="3"/>
    </row>
    <row r="8" spans="1:7" ht="19" x14ac:dyDescent="0.25">
      <c r="B8" s="7"/>
      <c r="C8" s="8"/>
      <c r="E8" s="8"/>
      <c r="F8" s="3"/>
      <c r="G8" s="3"/>
    </row>
    <row r="9" spans="1:7" x14ac:dyDescent="0.2">
      <c r="B9" s="4" t="s">
        <v>3</v>
      </c>
      <c r="C9" s="6"/>
      <c r="E9" s="8"/>
    </row>
    <row r="10" spans="1:7" x14ac:dyDescent="0.2">
      <c r="B10" s="9" t="s">
        <v>4</v>
      </c>
      <c r="C10" s="6"/>
      <c r="E10" s="8"/>
    </row>
    <row r="11" spans="1:7" x14ac:dyDescent="0.2">
      <c r="B11" s="7"/>
      <c r="C11" s="8"/>
      <c r="E11" s="8"/>
    </row>
    <row r="12" spans="1:7" x14ac:dyDescent="0.2">
      <c r="B12" s="10" t="s">
        <v>5</v>
      </c>
      <c r="C12" s="11"/>
      <c r="F12" s="7"/>
    </row>
    <row r="13" spans="1:7" x14ac:dyDescent="0.2">
      <c r="F13" s="12"/>
    </row>
    <row r="14" spans="1:7" x14ac:dyDescent="0.2">
      <c r="B14" s="74" t="s">
        <v>6</v>
      </c>
      <c r="C14" s="74"/>
      <c r="D14" s="57">
        <f>Bielizna!M51+'2 warstwa'!O8+'T-shirt+bluzy'!O27+'Skarpety SKI'!M18</f>
        <v>0</v>
      </c>
    </row>
  </sheetData>
  <sheetProtection selectLockedCells="1" selectUnlockedCells="1"/>
  <mergeCells count="2">
    <mergeCell ref="B2:G2"/>
    <mergeCell ref="B14:C1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M101"/>
  <sheetViews>
    <sheetView topLeftCell="A30" zoomScaleNormal="100" workbookViewId="0">
      <selection activeCell="F42" sqref="F42"/>
    </sheetView>
  </sheetViews>
  <sheetFormatPr baseColWidth="10" defaultColWidth="8.5" defaultRowHeight="16" x14ac:dyDescent="0.2"/>
  <cols>
    <col min="1" max="1" width="11.83203125" style="23" customWidth="1"/>
    <col min="2" max="2" width="63.1640625" style="22" customWidth="1"/>
    <col min="3" max="3" width="11.83203125" style="24" customWidth="1"/>
    <col min="4" max="4" width="39.1640625" style="23" bestFit="1" customWidth="1"/>
    <col min="5" max="8" width="6.33203125" style="22" customWidth="1"/>
    <col min="9" max="9" width="15.1640625" style="25" bestFit="1" customWidth="1"/>
    <col min="10" max="11" width="9.33203125" style="22" bestFit="1" customWidth="1"/>
    <col min="12" max="12" width="5.33203125" style="22" bestFit="1" customWidth="1"/>
    <col min="13" max="13" width="14.1640625" style="22" customWidth="1"/>
    <col min="14" max="16384" width="8.5" style="22"/>
  </cols>
  <sheetData>
    <row r="1" spans="1:13" x14ac:dyDescent="0.2">
      <c r="A1" s="26" t="s">
        <v>7</v>
      </c>
      <c r="B1" s="26" t="s">
        <v>8</v>
      </c>
      <c r="C1" s="27" t="s">
        <v>9</v>
      </c>
      <c r="D1" s="26" t="s">
        <v>10</v>
      </c>
      <c r="E1" s="27" t="s">
        <v>11</v>
      </c>
      <c r="F1" s="27" t="s">
        <v>12</v>
      </c>
      <c r="G1" s="27" t="s">
        <v>13</v>
      </c>
      <c r="H1" s="27" t="s">
        <v>14</v>
      </c>
      <c r="I1" s="28" t="s">
        <v>15</v>
      </c>
      <c r="J1" s="28" t="s">
        <v>16</v>
      </c>
      <c r="K1" s="29" t="s">
        <v>17</v>
      </c>
      <c r="L1" s="27" t="s">
        <v>18</v>
      </c>
      <c r="M1" s="27" t="s">
        <v>19</v>
      </c>
    </row>
    <row r="2" spans="1:13" x14ac:dyDescent="0.2">
      <c r="A2" s="30" t="s">
        <v>20</v>
      </c>
      <c r="B2" s="31" t="s">
        <v>21</v>
      </c>
      <c r="C2" s="32" t="s">
        <v>22</v>
      </c>
      <c r="D2" s="30" t="s">
        <v>23</v>
      </c>
      <c r="E2" s="31"/>
      <c r="F2" s="31"/>
      <c r="G2" s="31"/>
      <c r="H2" s="31"/>
      <c r="I2" s="33">
        <f t="shared" ref="I2:I22" si="0">K2-(K2*0.3)</f>
        <v>482.99300000000005</v>
      </c>
      <c r="J2" s="34">
        <f t="shared" ref="J2:J22" si="1">K2-(K2*0.2)</f>
        <v>551.99199999999996</v>
      </c>
      <c r="K2" s="35">
        <v>689.99</v>
      </c>
      <c r="L2" s="31">
        <f t="shared" ref="L2:L22" si="2">SUM(E2:H2)</f>
        <v>0</v>
      </c>
      <c r="M2" s="36">
        <f t="shared" ref="M2:M22" si="3">I2*L2</f>
        <v>0</v>
      </c>
    </row>
    <row r="3" spans="1:13" x14ac:dyDescent="0.2">
      <c r="A3" s="30" t="s">
        <v>20</v>
      </c>
      <c r="B3" s="31" t="s">
        <v>24</v>
      </c>
      <c r="C3" s="32" t="s">
        <v>22</v>
      </c>
      <c r="D3" s="30" t="s">
        <v>23</v>
      </c>
      <c r="E3" s="31"/>
      <c r="F3" s="31"/>
      <c r="G3" s="31"/>
      <c r="H3" s="31"/>
      <c r="I3" s="33">
        <f t="shared" si="0"/>
        <v>412.99300000000005</v>
      </c>
      <c r="J3" s="34">
        <f t="shared" si="1"/>
        <v>471.99200000000002</v>
      </c>
      <c r="K3" s="35">
        <v>589.99</v>
      </c>
      <c r="L3" s="31">
        <f t="shared" si="2"/>
        <v>0</v>
      </c>
      <c r="M3" s="36">
        <f t="shared" si="3"/>
        <v>0</v>
      </c>
    </row>
    <row r="4" spans="1:13" x14ac:dyDescent="0.2">
      <c r="A4" s="30" t="s">
        <v>25</v>
      </c>
      <c r="B4" s="31" t="s">
        <v>26</v>
      </c>
      <c r="C4" s="32" t="s">
        <v>27</v>
      </c>
      <c r="D4" s="30" t="s">
        <v>28</v>
      </c>
      <c r="E4" s="31"/>
      <c r="F4" s="31"/>
      <c r="G4" s="31"/>
      <c r="H4" s="31"/>
      <c r="I4" s="33">
        <f t="shared" si="0"/>
        <v>482.99300000000005</v>
      </c>
      <c r="J4" s="34">
        <f t="shared" si="1"/>
        <v>551.99199999999996</v>
      </c>
      <c r="K4" s="35">
        <v>689.99</v>
      </c>
      <c r="L4" s="31">
        <f t="shared" si="2"/>
        <v>0</v>
      </c>
      <c r="M4" s="36">
        <f t="shared" si="3"/>
        <v>0</v>
      </c>
    </row>
    <row r="5" spans="1:13" x14ac:dyDescent="0.2">
      <c r="A5" s="30" t="s">
        <v>29</v>
      </c>
      <c r="B5" s="31" t="s">
        <v>30</v>
      </c>
      <c r="C5" s="32" t="s">
        <v>27</v>
      </c>
      <c r="D5" s="30" t="s">
        <v>28</v>
      </c>
      <c r="E5" s="31"/>
      <c r="F5" s="31"/>
      <c r="G5" s="31"/>
      <c r="H5" s="31"/>
      <c r="I5" s="33">
        <f t="shared" si="0"/>
        <v>412.99300000000005</v>
      </c>
      <c r="J5" s="34">
        <f t="shared" si="1"/>
        <v>471.99200000000002</v>
      </c>
      <c r="K5" s="35">
        <v>589.99</v>
      </c>
      <c r="L5" s="31">
        <f t="shared" si="2"/>
        <v>0</v>
      </c>
      <c r="M5" s="36">
        <f t="shared" si="3"/>
        <v>0</v>
      </c>
    </row>
    <row r="6" spans="1:13" x14ac:dyDescent="0.2">
      <c r="A6" s="30" t="s">
        <v>35</v>
      </c>
      <c r="B6" s="31" t="s">
        <v>36</v>
      </c>
      <c r="C6" s="32" t="s">
        <v>37</v>
      </c>
      <c r="D6" s="30" t="s">
        <v>38</v>
      </c>
      <c r="E6" s="31"/>
      <c r="F6" s="31"/>
      <c r="G6" s="31"/>
      <c r="H6" s="31"/>
      <c r="I6" s="33">
        <f t="shared" si="0"/>
        <v>482.99300000000005</v>
      </c>
      <c r="J6" s="34">
        <f t="shared" si="1"/>
        <v>551.99199999999996</v>
      </c>
      <c r="K6" s="35">
        <v>689.99</v>
      </c>
      <c r="L6" s="31">
        <f t="shared" si="2"/>
        <v>0</v>
      </c>
      <c r="M6" s="36">
        <f t="shared" si="3"/>
        <v>0</v>
      </c>
    </row>
    <row r="7" spans="1:13" x14ac:dyDescent="0.2">
      <c r="A7" s="30" t="s">
        <v>39</v>
      </c>
      <c r="B7" s="31" t="s">
        <v>40</v>
      </c>
      <c r="C7" s="32" t="s">
        <v>37</v>
      </c>
      <c r="D7" s="30" t="s">
        <v>38</v>
      </c>
      <c r="E7" s="31"/>
      <c r="F7" s="31"/>
      <c r="G7" s="31"/>
      <c r="H7" s="31"/>
      <c r="I7" s="33">
        <f t="shared" si="0"/>
        <v>412.99300000000005</v>
      </c>
      <c r="J7" s="34">
        <f t="shared" si="1"/>
        <v>471.99200000000002</v>
      </c>
      <c r="K7" s="35">
        <v>589.99</v>
      </c>
      <c r="L7" s="31">
        <f t="shared" si="2"/>
        <v>0</v>
      </c>
      <c r="M7" s="36">
        <f t="shared" si="3"/>
        <v>0</v>
      </c>
    </row>
    <row r="8" spans="1:13" x14ac:dyDescent="0.2">
      <c r="A8" s="30" t="s">
        <v>41</v>
      </c>
      <c r="B8" s="31" t="s">
        <v>42</v>
      </c>
      <c r="C8" s="32" t="s">
        <v>43</v>
      </c>
      <c r="D8" s="30" t="s">
        <v>44</v>
      </c>
      <c r="E8" s="31"/>
      <c r="F8" s="31"/>
      <c r="G8" s="31"/>
      <c r="H8" s="31"/>
      <c r="I8" s="33">
        <f t="shared" si="0"/>
        <v>482.99300000000005</v>
      </c>
      <c r="J8" s="34">
        <f t="shared" si="1"/>
        <v>551.99199999999996</v>
      </c>
      <c r="K8" s="35">
        <v>689.99</v>
      </c>
      <c r="L8" s="31">
        <f t="shared" si="2"/>
        <v>0</v>
      </c>
      <c r="M8" s="36">
        <f t="shared" si="3"/>
        <v>0</v>
      </c>
    </row>
    <row r="9" spans="1:13" x14ac:dyDescent="0.2">
      <c r="A9" s="30" t="s">
        <v>45</v>
      </c>
      <c r="B9" s="31" t="s">
        <v>46</v>
      </c>
      <c r="C9" s="32" t="s">
        <v>43</v>
      </c>
      <c r="D9" s="30" t="s">
        <v>44</v>
      </c>
      <c r="E9" s="31"/>
      <c r="F9" s="31"/>
      <c r="G9" s="31"/>
      <c r="H9" s="31"/>
      <c r="I9" s="33">
        <f t="shared" si="0"/>
        <v>412.99300000000005</v>
      </c>
      <c r="J9" s="34">
        <f t="shared" si="1"/>
        <v>471.99200000000002</v>
      </c>
      <c r="K9" s="35">
        <v>589.99</v>
      </c>
      <c r="L9" s="31">
        <f t="shared" si="2"/>
        <v>0</v>
      </c>
      <c r="M9" s="36">
        <f t="shared" si="3"/>
        <v>0</v>
      </c>
    </row>
    <row r="10" spans="1:13" x14ac:dyDescent="0.2">
      <c r="A10" s="30" t="s">
        <v>51</v>
      </c>
      <c r="B10" s="31" t="s">
        <v>52</v>
      </c>
      <c r="C10" s="32" t="s">
        <v>53</v>
      </c>
      <c r="D10" s="30" t="s">
        <v>54</v>
      </c>
      <c r="E10" s="31"/>
      <c r="F10" s="31"/>
      <c r="G10" s="31"/>
      <c r="H10" s="31"/>
      <c r="I10" s="33">
        <f t="shared" si="0"/>
        <v>482.99300000000005</v>
      </c>
      <c r="J10" s="34">
        <f t="shared" si="1"/>
        <v>551.99199999999996</v>
      </c>
      <c r="K10" s="35">
        <v>689.99</v>
      </c>
      <c r="L10" s="31">
        <f t="shared" si="2"/>
        <v>0</v>
      </c>
      <c r="M10" s="36">
        <f t="shared" si="3"/>
        <v>0</v>
      </c>
    </row>
    <row r="11" spans="1:13" x14ac:dyDescent="0.2">
      <c r="A11" s="30" t="s">
        <v>55</v>
      </c>
      <c r="B11" s="31" t="s">
        <v>56</v>
      </c>
      <c r="C11" s="32" t="s">
        <v>53</v>
      </c>
      <c r="D11" s="30" t="s">
        <v>54</v>
      </c>
      <c r="E11" s="31"/>
      <c r="F11" s="31"/>
      <c r="G11" s="31"/>
      <c r="H11" s="31"/>
      <c r="I11" s="33">
        <f t="shared" si="0"/>
        <v>412.99300000000005</v>
      </c>
      <c r="J11" s="34">
        <f t="shared" si="1"/>
        <v>471.99200000000002</v>
      </c>
      <c r="K11" s="35">
        <v>589.99</v>
      </c>
      <c r="L11" s="31">
        <f t="shared" si="2"/>
        <v>0</v>
      </c>
      <c r="M11" s="36">
        <f t="shared" si="3"/>
        <v>0</v>
      </c>
    </row>
    <row r="12" spans="1:13" x14ac:dyDescent="0.2">
      <c r="A12" s="30" t="s">
        <v>61</v>
      </c>
      <c r="B12" s="31" t="s">
        <v>62</v>
      </c>
      <c r="C12" s="32" t="s">
        <v>63</v>
      </c>
      <c r="D12" s="30" t="s">
        <v>64</v>
      </c>
      <c r="E12" s="31"/>
      <c r="F12" s="31"/>
      <c r="G12" s="31"/>
      <c r="H12" s="31"/>
      <c r="I12" s="33">
        <f>K12-(K12*0.3)</f>
        <v>482.99300000000005</v>
      </c>
      <c r="J12" s="34">
        <f>K12-(K12*0.2)</f>
        <v>551.99199999999996</v>
      </c>
      <c r="K12" s="35">
        <v>689.99</v>
      </c>
      <c r="L12" s="31">
        <f>SUM(E12:H12)</f>
        <v>0</v>
      </c>
      <c r="M12" s="36">
        <f>I12*L12</f>
        <v>0</v>
      </c>
    </row>
    <row r="13" spans="1:13" x14ac:dyDescent="0.2">
      <c r="A13" s="30" t="s">
        <v>65</v>
      </c>
      <c r="B13" s="31" t="s">
        <v>66</v>
      </c>
      <c r="C13" s="32" t="s">
        <v>63</v>
      </c>
      <c r="D13" s="30" t="s">
        <v>64</v>
      </c>
      <c r="E13" s="31"/>
      <c r="F13" s="31"/>
      <c r="G13" s="31"/>
      <c r="H13" s="31"/>
      <c r="I13" s="33">
        <f>K13-(K13*0.3)</f>
        <v>412.99300000000005</v>
      </c>
      <c r="J13" s="34">
        <f>K13-(K13*0.2)</f>
        <v>471.99200000000002</v>
      </c>
      <c r="K13" s="35">
        <v>589.99</v>
      </c>
      <c r="L13" s="31">
        <f>SUM(E13:H13)</f>
        <v>0</v>
      </c>
      <c r="M13" s="36">
        <f>I13*L13</f>
        <v>0</v>
      </c>
    </row>
    <row r="14" spans="1:13" x14ac:dyDescent="0.2">
      <c r="A14" s="30" t="s">
        <v>67</v>
      </c>
      <c r="B14" s="31" t="s">
        <v>68</v>
      </c>
      <c r="C14" s="32" t="s">
        <v>43</v>
      </c>
      <c r="D14" s="30" t="s">
        <v>69</v>
      </c>
      <c r="E14" s="31"/>
      <c r="F14" s="31"/>
      <c r="G14" s="31"/>
      <c r="H14" s="31"/>
      <c r="I14" s="33">
        <f>K14-(K14*0.3)</f>
        <v>482.99300000000005</v>
      </c>
      <c r="J14" s="34">
        <f>K14-(K14*0.2)</f>
        <v>551.99199999999996</v>
      </c>
      <c r="K14" s="35">
        <v>689.99</v>
      </c>
      <c r="L14" s="31">
        <f>SUM(E14:H14)</f>
        <v>0</v>
      </c>
      <c r="M14" s="36">
        <f>I14*L14</f>
        <v>0</v>
      </c>
    </row>
    <row r="15" spans="1:13" x14ac:dyDescent="0.2">
      <c r="A15" s="30" t="s">
        <v>70</v>
      </c>
      <c r="B15" s="31" t="s">
        <v>71</v>
      </c>
      <c r="C15" s="32" t="s">
        <v>43</v>
      </c>
      <c r="D15" s="30" t="s">
        <v>69</v>
      </c>
      <c r="E15" s="31"/>
      <c r="F15" s="31"/>
      <c r="G15" s="31"/>
      <c r="H15" s="31"/>
      <c r="I15" s="33">
        <f>K15-(K15*0.3)</f>
        <v>412.99300000000005</v>
      </c>
      <c r="J15" s="34">
        <f>K15-(K15*0.2)</f>
        <v>471.99200000000002</v>
      </c>
      <c r="K15" s="35">
        <v>589.99</v>
      </c>
      <c r="L15" s="31">
        <f>SUM(E15:H15)</f>
        <v>0</v>
      </c>
      <c r="M15" s="36">
        <f>I15*L15</f>
        <v>0</v>
      </c>
    </row>
    <row r="16" spans="1:13" x14ac:dyDescent="0.2">
      <c r="A16" s="26" t="s">
        <v>7</v>
      </c>
      <c r="B16" s="26" t="s">
        <v>8</v>
      </c>
      <c r="C16" s="27" t="s">
        <v>9</v>
      </c>
      <c r="D16" s="26" t="s">
        <v>10</v>
      </c>
      <c r="E16" s="60" t="s">
        <v>168</v>
      </c>
      <c r="F16" s="60" t="s">
        <v>169</v>
      </c>
      <c r="G16" s="60" t="s">
        <v>170</v>
      </c>
      <c r="H16" s="60" t="s">
        <v>171</v>
      </c>
      <c r="I16" s="28" t="s">
        <v>15</v>
      </c>
      <c r="J16" s="28" t="s">
        <v>16</v>
      </c>
      <c r="K16" s="29" t="s">
        <v>17</v>
      </c>
      <c r="L16" s="27" t="s">
        <v>18</v>
      </c>
      <c r="M16" s="27" t="s">
        <v>19</v>
      </c>
    </row>
    <row r="17" spans="1:13" x14ac:dyDescent="0.2">
      <c r="A17" s="30" t="s">
        <v>31</v>
      </c>
      <c r="B17" s="31" t="s">
        <v>32</v>
      </c>
      <c r="C17" s="32" t="s">
        <v>27</v>
      </c>
      <c r="D17" s="30" t="s">
        <v>28</v>
      </c>
      <c r="E17" s="31"/>
      <c r="F17" s="31"/>
      <c r="G17" s="31"/>
      <c r="H17" s="31"/>
      <c r="I17" s="33">
        <f>K17-(K17*0.3)</f>
        <v>321.99300000000005</v>
      </c>
      <c r="J17" s="34">
        <f>K17-(K17*0.2)</f>
        <v>367.99200000000002</v>
      </c>
      <c r="K17" s="35">
        <v>459.99</v>
      </c>
      <c r="L17" s="31">
        <f>SUM(E17:H17)</f>
        <v>0</v>
      </c>
      <c r="M17" s="36">
        <f>I17*L17</f>
        <v>0</v>
      </c>
    </row>
    <row r="18" spans="1:13" x14ac:dyDescent="0.2">
      <c r="A18" s="30" t="s">
        <v>33</v>
      </c>
      <c r="B18" s="31" t="s">
        <v>34</v>
      </c>
      <c r="C18" s="32" t="s">
        <v>27</v>
      </c>
      <c r="D18" s="30" t="s">
        <v>28</v>
      </c>
      <c r="E18" s="31"/>
      <c r="F18" s="31"/>
      <c r="G18" s="31"/>
      <c r="H18" s="31"/>
      <c r="I18" s="33">
        <f>K18-(K18*0.3)</f>
        <v>286.99299999999999</v>
      </c>
      <c r="J18" s="34">
        <f>K18-(K18*0.2)</f>
        <v>327.99200000000002</v>
      </c>
      <c r="K18" s="35">
        <v>409.99</v>
      </c>
      <c r="L18" s="31">
        <f>SUM(E18:H18)</f>
        <v>0</v>
      </c>
      <c r="M18" s="36">
        <f>I18*L18</f>
        <v>0</v>
      </c>
    </row>
    <row r="19" spans="1:13" x14ac:dyDescent="0.2">
      <c r="A19" s="30" t="s">
        <v>47</v>
      </c>
      <c r="B19" s="31" t="s">
        <v>48</v>
      </c>
      <c r="C19" s="32" t="s">
        <v>43</v>
      </c>
      <c r="D19" s="30" t="s">
        <v>44</v>
      </c>
      <c r="E19" s="31"/>
      <c r="F19" s="31"/>
      <c r="G19" s="31"/>
      <c r="H19" s="31"/>
      <c r="I19" s="33">
        <f>K19-(K19*0.3)</f>
        <v>321.99300000000005</v>
      </c>
      <c r="J19" s="34">
        <f>K19-(K19*0.2)</f>
        <v>367.99200000000002</v>
      </c>
      <c r="K19" s="35">
        <v>459.99</v>
      </c>
      <c r="L19" s="31">
        <f>SUM(E19:H19)</f>
        <v>0</v>
      </c>
      <c r="M19" s="36">
        <f>I19*L19</f>
        <v>0</v>
      </c>
    </row>
    <row r="20" spans="1:13" x14ac:dyDescent="0.2">
      <c r="A20" s="30" t="s">
        <v>49</v>
      </c>
      <c r="B20" s="31" t="s">
        <v>50</v>
      </c>
      <c r="C20" s="32" t="s">
        <v>43</v>
      </c>
      <c r="D20" s="30" t="s">
        <v>44</v>
      </c>
      <c r="E20" s="31"/>
      <c r="F20" s="31"/>
      <c r="G20" s="31"/>
      <c r="H20" s="31"/>
      <c r="I20" s="33">
        <f>K20-(K20*0.3)</f>
        <v>286.99299999999999</v>
      </c>
      <c r="J20" s="34">
        <f>K20-(K20*0.2)</f>
        <v>327.99200000000002</v>
      </c>
      <c r="K20" s="35">
        <v>409.99</v>
      </c>
      <c r="L20" s="31">
        <f>SUM(E20:H20)</f>
        <v>0</v>
      </c>
      <c r="M20" s="36">
        <f>I20*L20</f>
        <v>0</v>
      </c>
    </row>
    <row r="21" spans="1:13" x14ac:dyDescent="0.2">
      <c r="A21" s="30" t="s">
        <v>57</v>
      </c>
      <c r="B21" s="31" t="s">
        <v>58</v>
      </c>
      <c r="C21" s="32" t="s">
        <v>53</v>
      </c>
      <c r="D21" s="30" t="s">
        <v>54</v>
      </c>
      <c r="E21" s="31"/>
      <c r="F21" s="31"/>
      <c r="G21" s="31"/>
      <c r="H21" s="31"/>
      <c r="I21" s="33">
        <f t="shared" si="0"/>
        <v>321.99300000000005</v>
      </c>
      <c r="J21" s="34">
        <f t="shared" si="1"/>
        <v>367.99200000000002</v>
      </c>
      <c r="K21" s="35">
        <v>459.99</v>
      </c>
      <c r="L21" s="31">
        <f t="shared" si="2"/>
        <v>0</v>
      </c>
      <c r="M21" s="36">
        <f t="shared" si="3"/>
        <v>0</v>
      </c>
    </row>
    <row r="22" spans="1:13" x14ac:dyDescent="0.2">
      <c r="A22" s="30" t="s">
        <v>59</v>
      </c>
      <c r="B22" s="31" t="s">
        <v>60</v>
      </c>
      <c r="C22" s="32" t="s">
        <v>53</v>
      </c>
      <c r="D22" s="30" t="s">
        <v>54</v>
      </c>
      <c r="E22" s="31"/>
      <c r="F22" s="31"/>
      <c r="G22" s="31"/>
      <c r="H22" s="31"/>
      <c r="I22" s="33">
        <f t="shared" si="0"/>
        <v>286.99299999999999</v>
      </c>
      <c r="J22" s="34">
        <f t="shared" si="1"/>
        <v>327.99200000000002</v>
      </c>
      <c r="K22" s="35">
        <v>409.99</v>
      </c>
      <c r="L22" s="31">
        <f t="shared" si="2"/>
        <v>0</v>
      </c>
      <c r="M22" s="36">
        <f t="shared" si="3"/>
        <v>0</v>
      </c>
    </row>
    <row r="23" spans="1:13" x14ac:dyDescent="0.2">
      <c r="A23" s="26" t="s">
        <v>7</v>
      </c>
      <c r="B23" s="26" t="s">
        <v>8</v>
      </c>
      <c r="C23" s="27" t="s">
        <v>9</v>
      </c>
      <c r="D23" s="26" t="s">
        <v>10</v>
      </c>
      <c r="E23" s="27" t="s">
        <v>11</v>
      </c>
      <c r="F23" s="27" t="s">
        <v>12</v>
      </c>
      <c r="G23" s="27" t="s">
        <v>13</v>
      </c>
      <c r="H23" s="27" t="s">
        <v>14</v>
      </c>
      <c r="I23" s="28" t="s">
        <v>15</v>
      </c>
      <c r="J23" s="28" t="s">
        <v>16</v>
      </c>
      <c r="K23" s="29" t="s">
        <v>17</v>
      </c>
      <c r="L23" s="27" t="s">
        <v>18</v>
      </c>
      <c r="M23" s="27" t="s">
        <v>19</v>
      </c>
    </row>
    <row r="24" spans="1:13" x14ac:dyDescent="0.2">
      <c r="A24" s="30" t="s">
        <v>72</v>
      </c>
      <c r="B24" s="31" t="s">
        <v>73</v>
      </c>
      <c r="C24" s="32" t="s">
        <v>74</v>
      </c>
      <c r="D24" s="30" t="s">
        <v>75</v>
      </c>
      <c r="E24" s="68"/>
      <c r="F24" s="31"/>
      <c r="G24" s="31"/>
      <c r="H24" s="31"/>
      <c r="I24" s="33">
        <f t="shared" ref="I24:I31" si="4">K24-(K24*0.3)</f>
        <v>279.99299999999999</v>
      </c>
      <c r="J24" s="34">
        <f t="shared" ref="J24:J31" si="5">K24-(K24*0.2)</f>
        <v>319.99200000000002</v>
      </c>
      <c r="K24" s="35">
        <f>VLOOKUP(A24,[1]Bielizna!$A:$J,10,0)</f>
        <v>399.99</v>
      </c>
      <c r="L24" s="31">
        <f t="shared" ref="L24:L31" si="6">SUM(E24:H24)</f>
        <v>0</v>
      </c>
      <c r="M24" s="36">
        <f t="shared" ref="M24:M31" si="7">I24*L24</f>
        <v>0</v>
      </c>
    </row>
    <row r="25" spans="1:13" x14ac:dyDescent="0.2">
      <c r="A25" s="30" t="s">
        <v>72</v>
      </c>
      <c r="B25" s="31" t="s">
        <v>73</v>
      </c>
      <c r="C25" s="32" t="s">
        <v>80</v>
      </c>
      <c r="D25" s="30" t="s">
        <v>81</v>
      </c>
      <c r="E25" s="68"/>
      <c r="F25" s="31"/>
      <c r="G25" s="31"/>
      <c r="H25" s="31"/>
      <c r="I25" s="33">
        <f t="shared" si="4"/>
        <v>279.99299999999999</v>
      </c>
      <c r="J25" s="34">
        <f t="shared" si="5"/>
        <v>319.99200000000002</v>
      </c>
      <c r="K25" s="35">
        <f>VLOOKUP(A25,[1]Bielizna!$A:$J,10,0)</f>
        <v>399.99</v>
      </c>
      <c r="L25" s="31">
        <f t="shared" si="6"/>
        <v>0</v>
      </c>
      <c r="M25" s="36">
        <f t="shared" si="7"/>
        <v>0</v>
      </c>
    </row>
    <row r="26" spans="1:13" x14ac:dyDescent="0.2">
      <c r="A26" s="30" t="s">
        <v>84</v>
      </c>
      <c r="B26" s="31" t="s">
        <v>85</v>
      </c>
      <c r="C26" s="32" t="s">
        <v>76</v>
      </c>
      <c r="D26" s="30" t="s">
        <v>77</v>
      </c>
      <c r="E26" s="68"/>
      <c r="F26" s="31"/>
      <c r="G26" s="31"/>
      <c r="H26" s="31"/>
      <c r="I26" s="33">
        <f t="shared" si="4"/>
        <v>321.99300000000005</v>
      </c>
      <c r="J26" s="34">
        <f t="shared" si="5"/>
        <v>367.99200000000002</v>
      </c>
      <c r="K26" s="35">
        <f>VLOOKUP(A26,[1]Bielizna!$A:$J,10,0)</f>
        <v>459.99</v>
      </c>
      <c r="L26" s="31">
        <f t="shared" si="6"/>
        <v>0</v>
      </c>
      <c r="M26" s="36">
        <f t="shared" si="7"/>
        <v>0</v>
      </c>
    </row>
    <row r="27" spans="1:13" x14ac:dyDescent="0.2">
      <c r="A27" s="30" t="s">
        <v>84</v>
      </c>
      <c r="B27" s="31" t="s">
        <v>85</v>
      </c>
      <c r="C27" s="32" t="s">
        <v>78</v>
      </c>
      <c r="D27" s="30" t="s">
        <v>79</v>
      </c>
      <c r="E27" s="68"/>
      <c r="F27" s="31"/>
      <c r="G27" s="31"/>
      <c r="H27" s="31"/>
      <c r="I27" s="33">
        <f t="shared" si="4"/>
        <v>321.99300000000005</v>
      </c>
      <c r="J27" s="34">
        <f t="shared" si="5"/>
        <v>367.99200000000002</v>
      </c>
      <c r="K27" s="35">
        <f>VLOOKUP(A27,[1]Bielizna!$A:$J,10,0)</f>
        <v>459.99</v>
      </c>
      <c r="L27" s="31">
        <f t="shared" si="6"/>
        <v>0</v>
      </c>
      <c r="M27" s="36">
        <f t="shared" si="7"/>
        <v>0</v>
      </c>
    </row>
    <row r="28" spans="1:13" x14ac:dyDescent="0.2">
      <c r="A28" s="30" t="s">
        <v>86</v>
      </c>
      <c r="B28" s="31" t="s">
        <v>87</v>
      </c>
      <c r="C28" s="32" t="s">
        <v>78</v>
      </c>
      <c r="D28" s="30" t="s">
        <v>79</v>
      </c>
      <c r="E28" s="68"/>
      <c r="F28" s="31"/>
      <c r="G28" s="31"/>
      <c r="H28" s="31"/>
      <c r="I28" s="33">
        <f t="shared" si="4"/>
        <v>237.99299999999999</v>
      </c>
      <c r="J28" s="34">
        <f t="shared" si="5"/>
        <v>271.99200000000002</v>
      </c>
      <c r="K28" s="35">
        <f>VLOOKUP(A28,[1]Bielizna!$A:$J,10,0)</f>
        <v>339.99</v>
      </c>
      <c r="L28" s="31">
        <f t="shared" si="6"/>
        <v>0</v>
      </c>
      <c r="M28" s="36">
        <f t="shared" si="7"/>
        <v>0</v>
      </c>
    </row>
    <row r="29" spans="1:13" x14ac:dyDescent="0.2">
      <c r="A29" s="30" t="s">
        <v>86</v>
      </c>
      <c r="B29" s="31" t="s">
        <v>87</v>
      </c>
      <c r="C29" s="32" t="s">
        <v>76</v>
      </c>
      <c r="D29" s="30" t="s">
        <v>77</v>
      </c>
      <c r="E29" s="68"/>
      <c r="F29" s="31"/>
      <c r="G29" s="31"/>
      <c r="H29" s="31"/>
      <c r="I29" s="33">
        <f t="shared" si="4"/>
        <v>237.99299999999999</v>
      </c>
      <c r="J29" s="34">
        <f t="shared" si="5"/>
        <v>271.99200000000002</v>
      </c>
      <c r="K29" s="35">
        <f>VLOOKUP(A29,[1]Bielizna!$A:$J,10,0)</f>
        <v>339.99</v>
      </c>
      <c r="L29" s="31">
        <f t="shared" si="6"/>
        <v>0</v>
      </c>
      <c r="M29" s="36">
        <f t="shared" si="7"/>
        <v>0</v>
      </c>
    </row>
    <row r="30" spans="1:13" x14ac:dyDescent="0.2">
      <c r="A30" s="30" t="s">
        <v>88</v>
      </c>
      <c r="B30" s="31" t="s">
        <v>87</v>
      </c>
      <c r="C30" s="32" t="s">
        <v>80</v>
      </c>
      <c r="D30" s="30" t="s">
        <v>81</v>
      </c>
      <c r="E30" s="68"/>
      <c r="F30" s="31"/>
      <c r="G30" s="31"/>
      <c r="H30" s="31"/>
      <c r="I30" s="33">
        <f t="shared" si="4"/>
        <v>237.99299999999999</v>
      </c>
      <c r="J30" s="34">
        <f t="shared" si="5"/>
        <v>271.99200000000002</v>
      </c>
      <c r="K30" s="35">
        <f>VLOOKUP(A30,[1]Bielizna!$A:$J,10,0)</f>
        <v>339.99</v>
      </c>
      <c r="L30" s="31">
        <f t="shared" si="6"/>
        <v>0</v>
      </c>
      <c r="M30" s="36">
        <f t="shared" si="7"/>
        <v>0</v>
      </c>
    </row>
    <row r="31" spans="1:13" x14ac:dyDescent="0.2">
      <c r="A31" s="30" t="s">
        <v>86</v>
      </c>
      <c r="B31" s="31" t="s">
        <v>87</v>
      </c>
      <c r="C31" s="32" t="s">
        <v>82</v>
      </c>
      <c r="D31" s="30" t="s">
        <v>83</v>
      </c>
      <c r="E31" s="68"/>
      <c r="F31" s="31"/>
      <c r="G31" s="31"/>
      <c r="H31" s="31"/>
      <c r="I31" s="33">
        <f t="shared" si="4"/>
        <v>237.99299999999999</v>
      </c>
      <c r="J31" s="34">
        <f t="shared" si="5"/>
        <v>271.99200000000002</v>
      </c>
      <c r="K31" s="35">
        <f>VLOOKUP(A31,[1]Bielizna!$A:$J,10,0)</f>
        <v>339.99</v>
      </c>
      <c r="L31" s="31">
        <f t="shared" si="6"/>
        <v>0</v>
      </c>
      <c r="M31" s="36">
        <f t="shared" si="7"/>
        <v>0</v>
      </c>
    </row>
    <row r="32" spans="1:13" x14ac:dyDescent="0.2">
      <c r="A32" s="30" t="s">
        <v>91</v>
      </c>
      <c r="B32" s="31" t="s">
        <v>92</v>
      </c>
      <c r="C32" s="32" t="s">
        <v>89</v>
      </c>
      <c r="D32" s="30" t="s">
        <v>90</v>
      </c>
      <c r="E32" s="31"/>
      <c r="F32" s="31"/>
      <c r="G32" s="31"/>
      <c r="H32" s="68"/>
      <c r="I32" s="33">
        <f t="shared" ref="I32:I35" si="8">K32-(K32*0.3)</f>
        <v>321.99300000000005</v>
      </c>
      <c r="J32" s="34">
        <f t="shared" ref="J32:J35" si="9">K32-(K32*0.2)</f>
        <v>367.99200000000002</v>
      </c>
      <c r="K32" s="35">
        <f>VLOOKUP(A32,[1]Bielizna!$A:$J,10,0)</f>
        <v>459.99</v>
      </c>
      <c r="L32" s="31">
        <f t="shared" ref="L32:L35" si="10">SUM(E32:H32)</f>
        <v>0</v>
      </c>
      <c r="M32" s="36">
        <f t="shared" ref="M32:M35" si="11">I32*L32</f>
        <v>0</v>
      </c>
    </row>
    <row r="33" spans="1:13" x14ac:dyDescent="0.2">
      <c r="A33" s="30" t="s">
        <v>95</v>
      </c>
      <c r="B33" s="31" t="s">
        <v>96</v>
      </c>
      <c r="C33" s="32" t="s">
        <v>93</v>
      </c>
      <c r="D33" s="30" t="s">
        <v>94</v>
      </c>
      <c r="E33" s="31"/>
      <c r="F33" s="31"/>
      <c r="G33" s="31"/>
      <c r="H33" s="68"/>
      <c r="I33" s="33">
        <f t="shared" si="8"/>
        <v>321.99300000000005</v>
      </c>
      <c r="J33" s="34">
        <f t="shared" si="9"/>
        <v>367.99200000000002</v>
      </c>
      <c r="K33" s="35">
        <f>VLOOKUP(A33,[1]Bielizna!$A:$J,10,0)</f>
        <v>459.99</v>
      </c>
      <c r="L33" s="31">
        <f t="shared" si="10"/>
        <v>0</v>
      </c>
      <c r="M33" s="36">
        <f t="shared" si="11"/>
        <v>0</v>
      </c>
    </row>
    <row r="34" spans="1:13" x14ac:dyDescent="0.2">
      <c r="A34" s="30" t="s">
        <v>88</v>
      </c>
      <c r="B34" s="31" t="s">
        <v>97</v>
      </c>
      <c r="C34" s="32" t="s">
        <v>89</v>
      </c>
      <c r="D34" s="30" t="s">
        <v>90</v>
      </c>
      <c r="E34" s="31"/>
      <c r="F34" s="31"/>
      <c r="G34" s="31"/>
      <c r="H34" s="68"/>
      <c r="I34" s="33">
        <f t="shared" si="8"/>
        <v>237.99299999999999</v>
      </c>
      <c r="J34" s="34">
        <f t="shared" si="9"/>
        <v>271.99200000000002</v>
      </c>
      <c r="K34" s="35">
        <f>VLOOKUP(A34,[1]Bielizna!$A:$J,10,0)</f>
        <v>339.99</v>
      </c>
      <c r="L34" s="31">
        <f t="shared" si="10"/>
        <v>0</v>
      </c>
      <c r="M34" s="36">
        <f t="shared" si="11"/>
        <v>0</v>
      </c>
    </row>
    <row r="35" spans="1:13" x14ac:dyDescent="0.2">
      <c r="A35" s="30" t="s">
        <v>98</v>
      </c>
      <c r="B35" s="31" t="s">
        <v>99</v>
      </c>
      <c r="C35" s="32" t="s">
        <v>93</v>
      </c>
      <c r="D35" s="30" t="s">
        <v>94</v>
      </c>
      <c r="E35" s="31"/>
      <c r="F35" s="31"/>
      <c r="G35" s="31"/>
      <c r="H35" s="68"/>
      <c r="I35" s="33">
        <f t="shared" si="8"/>
        <v>237.99299999999999</v>
      </c>
      <c r="J35" s="34">
        <f t="shared" si="9"/>
        <v>271.99200000000002</v>
      </c>
      <c r="K35" s="35">
        <f>VLOOKUP(A35,[1]Bielizna!$A:$J,10,0)</f>
        <v>339.99</v>
      </c>
      <c r="L35" s="31">
        <f t="shared" si="10"/>
        <v>0</v>
      </c>
      <c r="M35" s="36">
        <f t="shared" si="11"/>
        <v>0</v>
      </c>
    </row>
    <row r="36" spans="1:13" x14ac:dyDescent="0.2">
      <c r="A36" s="26" t="s">
        <v>7</v>
      </c>
      <c r="B36" s="26" t="s">
        <v>8</v>
      </c>
      <c r="C36" s="27" t="s">
        <v>9</v>
      </c>
      <c r="D36" s="26" t="s">
        <v>10</v>
      </c>
      <c r="E36" s="27" t="s">
        <v>11</v>
      </c>
      <c r="F36" s="27" t="s">
        <v>12</v>
      </c>
      <c r="G36" s="27" t="s">
        <v>13</v>
      </c>
      <c r="H36" s="27" t="s">
        <v>14</v>
      </c>
      <c r="I36" s="28" t="s">
        <v>15</v>
      </c>
      <c r="J36" s="28" t="s">
        <v>16</v>
      </c>
      <c r="K36" s="29" t="s">
        <v>17</v>
      </c>
      <c r="L36" s="27" t="s">
        <v>18</v>
      </c>
      <c r="M36" s="27" t="s">
        <v>19</v>
      </c>
    </row>
    <row r="37" spans="1:13" customFormat="1" x14ac:dyDescent="0.2">
      <c r="A37" s="61" t="s">
        <v>173</v>
      </c>
      <c r="B37" s="62" t="s">
        <v>174</v>
      </c>
      <c r="C37" s="63" t="s">
        <v>175</v>
      </c>
      <c r="D37" s="64" t="s">
        <v>176</v>
      </c>
      <c r="E37" s="65"/>
      <c r="F37" s="62"/>
      <c r="G37" s="62"/>
      <c r="H37" s="66"/>
      <c r="I37" s="33">
        <f t="shared" ref="I37:I50" si="12">K37-(K37*0.3)</f>
        <v>419.99300000000005</v>
      </c>
      <c r="J37" s="34">
        <f t="shared" ref="J37:J50" si="13">K37-(K37*0.2)</f>
        <v>479.99200000000002</v>
      </c>
      <c r="K37" s="35">
        <f>VLOOKUP(A37,[1]Bielizna!$A:$J,10,0)</f>
        <v>599.99</v>
      </c>
      <c r="L37" s="31">
        <f t="shared" ref="L37:L47" si="14">SUM(E37:H37)</f>
        <v>0</v>
      </c>
      <c r="M37" s="36">
        <f t="shared" ref="M37:M47" si="15">I37*L37</f>
        <v>0</v>
      </c>
    </row>
    <row r="38" spans="1:13" customFormat="1" x14ac:dyDescent="0.2">
      <c r="A38" s="61" t="s">
        <v>173</v>
      </c>
      <c r="B38" s="62" t="s">
        <v>174</v>
      </c>
      <c r="C38" s="63" t="s">
        <v>177</v>
      </c>
      <c r="D38" s="64" t="s">
        <v>178</v>
      </c>
      <c r="E38" s="65"/>
      <c r="F38" s="62"/>
      <c r="G38" s="62"/>
      <c r="H38" s="66"/>
      <c r="I38" s="33">
        <f t="shared" si="12"/>
        <v>419.99300000000005</v>
      </c>
      <c r="J38" s="34">
        <f t="shared" si="13"/>
        <v>479.99200000000002</v>
      </c>
      <c r="K38" s="35">
        <f>VLOOKUP(A38,[1]Bielizna!$A:$J,10,0)</f>
        <v>599.99</v>
      </c>
      <c r="L38" s="31">
        <f t="shared" si="14"/>
        <v>0</v>
      </c>
      <c r="M38" s="36">
        <f t="shared" si="15"/>
        <v>0</v>
      </c>
    </row>
    <row r="39" spans="1:13" customFormat="1" x14ac:dyDescent="0.2">
      <c r="A39" s="61" t="s">
        <v>173</v>
      </c>
      <c r="B39" s="62" t="s">
        <v>174</v>
      </c>
      <c r="C39" s="63" t="s">
        <v>179</v>
      </c>
      <c r="D39" s="64" t="s">
        <v>180</v>
      </c>
      <c r="E39" s="65"/>
      <c r="F39" s="62"/>
      <c r="G39" s="62"/>
      <c r="H39" s="66"/>
      <c r="I39" s="33">
        <f t="shared" si="12"/>
        <v>419.99300000000005</v>
      </c>
      <c r="J39" s="34">
        <f t="shared" si="13"/>
        <v>479.99200000000002</v>
      </c>
      <c r="K39" s="35">
        <f>VLOOKUP(A39,[1]Bielizna!$A:$J,10,0)</f>
        <v>599.99</v>
      </c>
      <c r="L39" s="31">
        <f t="shared" si="14"/>
        <v>0</v>
      </c>
      <c r="M39" s="36">
        <f t="shared" si="15"/>
        <v>0</v>
      </c>
    </row>
    <row r="40" spans="1:13" customFormat="1" x14ac:dyDescent="0.2">
      <c r="A40" s="61" t="s">
        <v>181</v>
      </c>
      <c r="B40" s="62" t="s">
        <v>182</v>
      </c>
      <c r="C40" s="63" t="s">
        <v>175</v>
      </c>
      <c r="D40" s="64" t="s">
        <v>176</v>
      </c>
      <c r="E40" s="65"/>
      <c r="F40" s="62"/>
      <c r="G40" s="62"/>
      <c r="H40" s="66"/>
      <c r="I40" s="33">
        <f t="shared" si="12"/>
        <v>454.99300000000005</v>
      </c>
      <c r="J40" s="34">
        <f t="shared" si="13"/>
        <v>519.99199999999996</v>
      </c>
      <c r="K40" s="35">
        <f>VLOOKUP(A40,[1]Bielizna!$A:$J,10,0)</f>
        <v>649.99</v>
      </c>
      <c r="L40" s="31">
        <f t="shared" si="14"/>
        <v>0</v>
      </c>
      <c r="M40" s="36">
        <f t="shared" si="15"/>
        <v>0</v>
      </c>
    </row>
    <row r="41" spans="1:13" customFormat="1" x14ac:dyDescent="0.2">
      <c r="A41" s="61" t="s">
        <v>181</v>
      </c>
      <c r="B41" s="62" t="s">
        <v>182</v>
      </c>
      <c r="C41" s="63" t="s">
        <v>177</v>
      </c>
      <c r="D41" s="64" t="s">
        <v>178</v>
      </c>
      <c r="E41" s="65"/>
      <c r="F41" s="62"/>
      <c r="G41" s="62"/>
      <c r="H41" s="66"/>
      <c r="I41" s="33">
        <f t="shared" si="12"/>
        <v>454.99300000000005</v>
      </c>
      <c r="J41" s="34">
        <f t="shared" si="13"/>
        <v>519.99199999999996</v>
      </c>
      <c r="K41" s="35">
        <f>VLOOKUP(A41,[1]Bielizna!$A:$J,10,0)</f>
        <v>649.99</v>
      </c>
      <c r="L41" s="31">
        <f t="shared" si="14"/>
        <v>0</v>
      </c>
      <c r="M41" s="36">
        <f t="shared" si="15"/>
        <v>0</v>
      </c>
    </row>
    <row r="42" spans="1:13" customFormat="1" x14ac:dyDescent="0.2">
      <c r="A42" s="61" t="s">
        <v>181</v>
      </c>
      <c r="B42" s="62" t="s">
        <v>182</v>
      </c>
      <c r="C42" s="63" t="s">
        <v>179</v>
      </c>
      <c r="D42" s="64" t="s">
        <v>180</v>
      </c>
      <c r="E42" s="65"/>
      <c r="F42" s="62"/>
      <c r="G42" s="62"/>
      <c r="H42" s="66"/>
      <c r="I42" s="33">
        <f t="shared" si="12"/>
        <v>454.99300000000005</v>
      </c>
      <c r="J42" s="34">
        <f t="shared" si="13"/>
        <v>519.99199999999996</v>
      </c>
      <c r="K42" s="35">
        <f>VLOOKUP(A42,[1]Bielizna!$A:$J,10,0)</f>
        <v>649.99</v>
      </c>
      <c r="L42" s="31">
        <f t="shared" si="14"/>
        <v>0</v>
      </c>
      <c r="M42" s="36">
        <f t="shared" si="15"/>
        <v>0</v>
      </c>
    </row>
    <row r="43" spans="1:13" customFormat="1" x14ac:dyDescent="0.2">
      <c r="A43" s="61" t="s">
        <v>183</v>
      </c>
      <c r="B43" s="62" t="s">
        <v>184</v>
      </c>
      <c r="C43" s="63" t="s">
        <v>175</v>
      </c>
      <c r="D43" s="64" t="s">
        <v>176</v>
      </c>
      <c r="E43" s="65"/>
      <c r="F43" s="62"/>
      <c r="G43" s="62"/>
      <c r="H43" s="66"/>
      <c r="I43" s="33">
        <f t="shared" si="12"/>
        <v>349.99300000000005</v>
      </c>
      <c r="J43" s="34">
        <f t="shared" si="13"/>
        <v>399.99200000000002</v>
      </c>
      <c r="K43" s="35">
        <f>VLOOKUP(A43,[1]Bielizna!$A:$J,10,0)</f>
        <v>499.99</v>
      </c>
      <c r="L43" s="31">
        <f t="shared" si="14"/>
        <v>0</v>
      </c>
      <c r="M43" s="36">
        <f t="shared" si="15"/>
        <v>0</v>
      </c>
    </row>
    <row r="44" spans="1:13" customFormat="1" x14ac:dyDescent="0.2">
      <c r="A44" s="61" t="s">
        <v>183</v>
      </c>
      <c r="B44" s="62" t="s">
        <v>184</v>
      </c>
      <c r="C44" s="63" t="s">
        <v>179</v>
      </c>
      <c r="D44" s="64" t="s">
        <v>180</v>
      </c>
      <c r="E44" s="65"/>
      <c r="F44" s="62"/>
      <c r="G44" s="62"/>
      <c r="H44" s="66"/>
      <c r="I44" s="33">
        <f t="shared" si="12"/>
        <v>349.99300000000005</v>
      </c>
      <c r="J44" s="34">
        <f t="shared" si="13"/>
        <v>399.99200000000002</v>
      </c>
      <c r="K44" s="35">
        <f>VLOOKUP(A44,[1]Bielizna!$A:$J,10,0)</f>
        <v>499.99</v>
      </c>
      <c r="L44" s="31">
        <f t="shared" si="14"/>
        <v>0</v>
      </c>
      <c r="M44" s="36">
        <f t="shared" si="15"/>
        <v>0</v>
      </c>
    </row>
    <row r="45" spans="1:13" customFormat="1" x14ac:dyDescent="0.2">
      <c r="A45" s="61" t="s">
        <v>185</v>
      </c>
      <c r="B45" s="62" t="s">
        <v>186</v>
      </c>
      <c r="C45" s="63" t="s">
        <v>175</v>
      </c>
      <c r="D45" s="64" t="s">
        <v>176</v>
      </c>
      <c r="E45" s="65"/>
      <c r="F45" s="62"/>
      <c r="G45" s="62"/>
      <c r="H45" s="66"/>
      <c r="I45" s="33">
        <f t="shared" si="12"/>
        <v>300.99300000000005</v>
      </c>
      <c r="J45" s="34">
        <f t="shared" si="13"/>
        <v>343.99200000000002</v>
      </c>
      <c r="K45" s="35">
        <f>VLOOKUP(A45,[1]Bielizna!$A:$J,10,0)</f>
        <v>429.99</v>
      </c>
      <c r="L45" s="31">
        <f t="shared" si="14"/>
        <v>0</v>
      </c>
      <c r="M45" s="36">
        <f t="shared" si="15"/>
        <v>0</v>
      </c>
    </row>
    <row r="46" spans="1:13" customFormat="1" x14ac:dyDescent="0.2">
      <c r="A46" s="61" t="s">
        <v>185</v>
      </c>
      <c r="B46" s="62" t="s">
        <v>186</v>
      </c>
      <c r="C46" s="63" t="s">
        <v>177</v>
      </c>
      <c r="D46" s="64" t="s">
        <v>178</v>
      </c>
      <c r="E46" s="65"/>
      <c r="F46" s="62"/>
      <c r="G46" s="62"/>
      <c r="H46" s="66"/>
      <c r="I46" s="33">
        <f t="shared" si="12"/>
        <v>300.99300000000005</v>
      </c>
      <c r="J46" s="34">
        <f t="shared" si="13"/>
        <v>343.99200000000002</v>
      </c>
      <c r="K46" s="35">
        <f>VLOOKUP(A46,[1]Bielizna!$A:$J,10,0)</f>
        <v>429.99</v>
      </c>
      <c r="L46" s="31">
        <f t="shared" si="14"/>
        <v>0</v>
      </c>
      <c r="M46" s="36">
        <f t="shared" si="15"/>
        <v>0</v>
      </c>
    </row>
    <row r="47" spans="1:13" customFormat="1" x14ac:dyDescent="0.2">
      <c r="A47" s="61" t="s">
        <v>185</v>
      </c>
      <c r="B47" s="62" t="s">
        <v>186</v>
      </c>
      <c r="C47" s="63" t="s">
        <v>179</v>
      </c>
      <c r="D47" s="64" t="s">
        <v>180</v>
      </c>
      <c r="E47" s="65"/>
      <c r="F47" s="62"/>
      <c r="G47" s="62"/>
      <c r="H47" s="66"/>
      <c r="I47" s="33">
        <f t="shared" si="12"/>
        <v>300.99300000000005</v>
      </c>
      <c r="J47" s="34">
        <f t="shared" si="13"/>
        <v>343.99200000000002</v>
      </c>
      <c r="K47" s="35">
        <f>VLOOKUP(A47,[1]Bielizna!$A:$J,10,0)</f>
        <v>429.99</v>
      </c>
      <c r="L47" s="31">
        <f t="shared" si="14"/>
        <v>0</v>
      </c>
      <c r="M47" s="36">
        <f t="shared" si="15"/>
        <v>0</v>
      </c>
    </row>
    <row r="48" spans="1:13" x14ac:dyDescent="0.2">
      <c r="A48" s="26" t="s">
        <v>7</v>
      </c>
      <c r="B48" s="26" t="s">
        <v>8</v>
      </c>
      <c r="C48" s="27" t="s">
        <v>9</v>
      </c>
      <c r="D48" s="26" t="s">
        <v>10</v>
      </c>
      <c r="E48" s="60" t="s">
        <v>168</v>
      </c>
      <c r="F48" s="60" t="s">
        <v>169</v>
      </c>
      <c r="G48" s="60" t="s">
        <v>170</v>
      </c>
      <c r="H48" s="60" t="s">
        <v>171</v>
      </c>
      <c r="I48" s="28" t="s">
        <v>15</v>
      </c>
      <c r="J48" s="28" t="s">
        <v>16</v>
      </c>
      <c r="K48" s="29" t="s">
        <v>17</v>
      </c>
      <c r="L48" s="27" t="s">
        <v>18</v>
      </c>
      <c r="M48" s="27" t="s">
        <v>19</v>
      </c>
    </row>
    <row r="49" spans="1:13" customFormat="1" x14ac:dyDescent="0.2">
      <c r="A49" s="62" t="s">
        <v>100</v>
      </c>
      <c r="B49" s="62" t="s">
        <v>101</v>
      </c>
      <c r="C49" s="63" t="s">
        <v>102</v>
      </c>
      <c r="D49" s="64" t="s">
        <v>103</v>
      </c>
      <c r="E49" s="69"/>
      <c r="F49" s="62"/>
      <c r="G49" s="62"/>
      <c r="H49" s="66"/>
      <c r="I49" s="33">
        <f t="shared" si="12"/>
        <v>258.99299999999999</v>
      </c>
      <c r="J49" s="34">
        <f t="shared" si="13"/>
        <v>295.99200000000002</v>
      </c>
      <c r="K49" s="67">
        <v>369.99</v>
      </c>
      <c r="L49" s="31">
        <f t="shared" ref="L49:L50" si="16">SUM(E49:H49)</f>
        <v>0</v>
      </c>
      <c r="M49" s="36">
        <f t="shared" ref="M49:M50" si="17">I49*L49</f>
        <v>0</v>
      </c>
    </row>
    <row r="50" spans="1:13" customFormat="1" ht="17" thickBot="1" x14ac:dyDescent="0.25">
      <c r="A50" s="62" t="s">
        <v>100</v>
      </c>
      <c r="B50" s="62" t="s">
        <v>101</v>
      </c>
      <c r="C50" s="63" t="s">
        <v>104</v>
      </c>
      <c r="D50" s="64" t="s">
        <v>105</v>
      </c>
      <c r="E50" s="70"/>
      <c r="F50" s="71"/>
      <c r="G50" s="71"/>
      <c r="H50" s="72"/>
      <c r="I50" s="33">
        <f t="shared" si="12"/>
        <v>258.99299999999999</v>
      </c>
      <c r="J50" s="34">
        <f t="shared" si="13"/>
        <v>295.99200000000002</v>
      </c>
      <c r="K50" s="67">
        <v>369.99</v>
      </c>
      <c r="L50" s="31">
        <f t="shared" si="16"/>
        <v>0</v>
      </c>
      <c r="M50" s="36">
        <f t="shared" si="17"/>
        <v>0</v>
      </c>
    </row>
    <row r="51" spans="1:13" x14ac:dyDescent="0.2">
      <c r="A51" s="22"/>
      <c r="C51" s="22"/>
      <c r="D51" s="22"/>
      <c r="M51" s="36">
        <f>SUM(M2:M50)</f>
        <v>0</v>
      </c>
    </row>
    <row r="52" spans="1:13" x14ac:dyDescent="0.2">
      <c r="A52" s="22"/>
      <c r="C52" s="22"/>
      <c r="D52" s="22"/>
    </row>
    <row r="53" spans="1:13" x14ac:dyDescent="0.2">
      <c r="A53" s="22"/>
      <c r="C53" s="22"/>
      <c r="D53" s="22"/>
    </row>
    <row r="54" spans="1:13" x14ac:dyDescent="0.2">
      <c r="A54" s="22"/>
      <c r="C54" s="22"/>
      <c r="D54" s="22"/>
    </row>
    <row r="55" spans="1:13" x14ac:dyDescent="0.2">
      <c r="A55" s="22"/>
      <c r="C55" s="22"/>
      <c r="D55" s="22"/>
    </row>
    <row r="56" spans="1:13" x14ac:dyDescent="0.2">
      <c r="A56" s="22"/>
      <c r="C56" s="22"/>
      <c r="D56" s="22"/>
    </row>
    <row r="57" spans="1:13" x14ac:dyDescent="0.2">
      <c r="A57" s="22"/>
      <c r="C57" s="22"/>
      <c r="D57" s="22"/>
    </row>
    <row r="58" spans="1:13" x14ac:dyDescent="0.2">
      <c r="A58" s="22"/>
      <c r="C58" s="22"/>
      <c r="D58" s="22"/>
    </row>
    <row r="59" spans="1:13" x14ac:dyDescent="0.2">
      <c r="A59" s="22"/>
      <c r="C59" s="22"/>
      <c r="D59" s="22"/>
    </row>
    <row r="60" spans="1:13" x14ac:dyDescent="0.2">
      <c r="A60" s="22"/>
      <c r="C60" s="22"/>
      <c r="D60" s="22"/>
    </row>
    <row r="61" spans="1:13" x14ac:dyDescent="0.2">
      <c r="A61" s="22"/>
      <c r="C61" s="22"/>
      <c r="D61" s="22"/>
    </row>
    <row r="62" spans="1:13" x14ac:dyDescent="0.2">
      <c r="A62" s="22"/>
      <c r="C62" s="22"/>
      <c r="D62" s="22"/>
    </row>
    <row r="63" spans="1:13" x14ac:dyDescent="0.2">
      <c r="A63" s="22"/>
      <c r="C63" s="22"/>
      <c r="D63" s="22"/>
    </row>
    <row r="64" spans="1:13" x14ac:dyDescent="0.2">
      <c r="A64" s="22"/>
      <c r="C64" s="22"/>
      <c r="D64" s="22"/>
    </row>
    <row r="65" spans="1:4" x14ac:dyDescent="0.2">
      <c r="A65" s="22"/>
      <c r="C65" s="22"/>
      <c r="D65" s="22"/>
    </row>
    <row r="66" spans="1:4" x14ac:dyDescent="0.2">
      <c r="A66" s="22"/>
      <c r="C66" s="22"/>
      <c r="D66" s="22"/>
    </row>
    <row r="67" spans="1:4" x14ac:dyDescent="0.2">
      <c r="A67" s="22"/>
      <c r="C67" s="22"/>
      <c r="D67" s="22"/>
    </row>
    <row r="68" spans="1:4" x14ac:dyDescent="0.2">
      <c r="A68" s="22"/>
      <c r="C68" s="22"/>
      <c r="D68" s="22"/>
    </row>
    <row r="69" spans="1:4" x14ac:dyDescent="0.2">
      <c r="A69" s="22"/>
      <c r="C69" s="22"/>
      <c r="D69" s="22"/>
    </row>
    <row r="70" spans="1:4" x14ac:dyDescent="0.2">
      <c r="A70" s="22"/>
      <c r="C70" s="22"/>
      <c r="D70" s="22"/>
    </row>
    <row r="71" spans="1:4" x14ac:dyDescent="0.2">
      <c r="A71" s="22"/>
      <c r="C71" s="22"/>
      <c r="D71" s="22"/>
    </row>
    <row r="72" spans="1:4" x14ac:dyDescent="0.2">
      <c r="A72" s="22"/>
      <c r="C72" s="22"/>
      <c r="D72" s="22"/>
    </row>
    <row r="73" spans="1:4" x14ac:dyDescent="0.2">
      <c r="A73" s="22"/>
      <c r="C73" s="22"/>
      <c r="D73" s="22"/>
    </row>
    <row r="74" spans="1:4" x14ac:dyDescent="0.2">
      <c r="A74" s="22"/>
      <c r="C74" s="22"/>
      <c r="D74" s="22"/>
    </row>
    <row r="75" spans="1:4" x14ac:dyDescent="0.2">
      <c r="A75" s="22"/>
      <c r="C75" s="22"/>
      <c r="D75" s="22"/>
    </row>
    <row r="76" spans="1:4" x14ac:dyDescent="0.2">
      <c r="A76" s="22"/>
      <c r="C76" s="22"/>
      <c r="D76" s="22"/>
    </row>
    <row r="77" spans="1:4" x14ac:dyDescent="0.2">
      <c r="A77" s="22"/>
      <c r="C77" s="22"/>
      <c r="D77" s="22"/>
    </row>
    <row r="78" spans="1:4" x14ac:dyDescent="0.2">
      <c r="A78" s="22"/>
      <c r="C78" s="22"/>
      <c r="D78" s="22"/>
    </row>
    <row r="79" spans="1:4" x14ac:dyDescent="0.2">
      <c r="A79" s="22"/>
      <c r="C79" s="22"/>
      <c r="D79" s="22"/>
    </row>
    <row r="80" spans="1:4" x14ac:dyDescent="0.2">
      <c r="A80" s="22"/>
      <c r="C80" s="22"/>
      <c r="D80" s="22"/>
    </row>
    <row r="81" spans="1:4" x14ac:dyDescent="0.2">
      <c r="A81" s="22"/>
      <c r="C81" s="22"/>
      <c r="D81" s="22"/>
    </row>
    <row r="82" spans="1:4" x14ac:dyDescent="0.2">
      <c r="A82" s="22"/>
      <c r="C82" s="22"/>
      <c r="D82" s="22"/>
    </row>
    <row r="83" spans="1:4" x14ac:dyDescent="0.2">
      <c r="A83" s="22"/>
      <c r="C83" s="22"/>
      <c r="D83" s="22"/>
    </row>
    <row r="84" spans="1:4" x14ac:dyDescent="0.2">
      <c r="A84" s="22"/>
      <c r="C84" s="22"/>
      <c r="D84" s="22"/>
    </row>
    <row r="85" spans="1:4" x14ac:dyDescent="0.2">
      <c r="A85" s="22"/>
      <c r="C85" s="22"/>
      <c r="D85" s="22"/>
    </row>
    <row r="86" spans="1:4" x14ac:dyDescent="0.2">
      <c r="A86" s="22"/>
      <c r="C86" s="22"/>
      <c r="D86" s="22"/>
    </row>
    <row r="87" spans="1:4" x14ac:dyDescent="0.2">
      <c r="A87" s="22"/>
      <c r="C87" s="22"/>
      <c r="D87" s="22"/>
    </row>
    <row r="88" spans="1:4" x14ac:dyDescent="0.2">
      <c r="A88" s="22"/>
      <c r="C88" s="22"/>
      <c r="D88" s="22"/>
    </row>
    <row r="89" spans="1:4" x14ac:dyDescent="0.2">
      <c r="A89" s="22"/>
      <c r="C89" s="22"/>
      <c r="D89" s="22"/>
    </row>
    <row r="90" spans="1:4" x14ac:dyDescent="0.2">
      <c r="A90" s="22"/>
      <c r="C90" s="22"/>
      <c r="D90" s="22"/>
    </row>
    <row r="91" spans="1:4" x14ac:dyDescent="0.2">
      <c r="A91" s="22"/>
      <c r="C91" s="22"/>
      <c r="D91" s="22"/>
    </row>
    <row r="92" spans="1:4" x14ac:dyDescent="0.2">
      <c r="A92" s="22"/>
      <c r="C92" s="22"/>
      <c r="D92" s="22"/>
    </row>
    <row r="93" spans="1:4" x14ac:dyDescent="0.2">
      <c r="A93" s="22"/>
      <c r="C93" s="22"/>
      <c r="D93" s="22"/>
    </row>
    <row r="94" spans="1:4" x14ac:dyDescent="0.2">
      <c r="A94" s="22"/>
      <c r="C94" s="22"/>
      <c r="D94" s="22"/>
    </row>
    <row r="95" spans="1:4" x14ac:dyDescent="0.2">
      <c r="A95" s="22"/>
      <c r="C95" s="22"/>
      <c r="D95" s="22"/>
    </row>
    <row r="96" spans="1:4" x14ac:dyDescent="0.2">
      <c r="A96" s="22"/>
      <c r="C96" s="22"/>
      <c r="D96" s="22"/>
    </row>
    <row r="97" spans="1:4" x14ac:dyDescent="0.2">
      <c r="A97" s="22"/>
      <c r="C97" s="22"/>
      <c r="D97" s="22"/>
    </row>
    <row r="98" spans="1:4" x14ac:dyDescent="0.2">
      <c r="A98" s="22"/>
      <c r="C98" s="22"/>
      <c r="D98" s="22"/>
    </row>
    <row r="99" spans="1:4" x14ac:dyDescent="0.2">
      <c r="A99" s="22"/>
      <c r="C99" s="22"/>
      <c r="D99" s="22"/>
    </row>
    <row r="100" spans="1:4" x14ac:dyDescent="0.2">
      <c r="A100" s="22"/>
      <c r="C100" s="22"/>
      <c r="D100" s="22"/>
    </row>
    <row r="101" spans="1:4" x14ac:dyDescent="0.2">
      <c r="A101" s="22"/>
      <c r="C101" s="22"/>
      <c r="D101" s="2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O8"/>
  <sheetViews>
    <sheetView zoomScaleNormal="100" workbookViewId="0">
      <selection activeCell="I6" sqref="I6"/>
    </sheetView>
  </sheetViews>
  <sheetFormatPr baseColWidth="10" defaultColWidth="8.5" defaultRowHeight="16" x14ac:dyDescent="0.2"/>
  <cols>
    <col min="1" max="1" width="11.83203125" style="16" customWidth="1"/>
    <col min="2" max="2" width="63.1640625" style="15" customWidth="1"/>
    <col min="3" max="3" width="11.83203125" style="16" customWidth="1"/>
    <col min="4" max="4" width="13.1640625" style="17" bestFit="1" customWidth="1"/>
    <col min="5" max="10" width="5.6640625" style="15" customWidth="1"/>
    <col min="11" max="11" width="13.5" style="15" bestFit="1" customWidth="1"/>
    <col min="12" max="13" width="11.83203125" style="15" customWidth="1"/>
    <col min="14" max="14" width="5" style="15" customWidth="1"/>
    <col min="15" max="15" width="15.1640625" style="15" customWidth="1"/>
    <col min="16" max="16384" width="8.5" style="15"/>
  </cols>
  <sheetData>
    <row r="1" spans="1:15" x14ac:dyDescent="0.2">
      <c r="A1" s="39" t="s">
        <v>7</v>
      </c>
      <c r="B1" s="39" t="s">
        <v>8</v>
      </c>
      <c r="C1" s="39" t="s">
        <v>106</v>
      </c>
      <c r="D1" s="39" t="s">
        <v>10</v>
      </c>
      <c r="E1" s="40" t="s">
        <v>11</v>
      </c>
      <c r="F1" s="40" t="s">
        <v>107</v>
      </c>
      <c r="G1" s="40" t="s">
        <v>108</v>
      </c>
      <c r="H1" s="40" t="s">
        <v>109</v>
      </c>
      <c r="I1" s="40" t="s">
        <v>110</v>
      </c>
      <c r="J1" s="40" t="s">
        <v>14</v>
      </c>
      <c r="K1" s="41" t="s">
        <v>15</v>
      </c>
      <c r="L1" s="41" t="s">
        <v>16</v>
      </c>
      <c r="M1" s="42" t="s">
        <v>17</v>
      </c>
      <c r="N1" s="40" t="s">
        <v>111</v>
      </c>
      <c r="O1" s="40" t="s">
        <v>19</v>
      </c>
    </row>
    <row r="2" spans="1:15" x14ac:dyDescent="0.2">
      <c r="A2" s="43" t="s">
        <v>113</v>
      </c>
      <c r="B2" s="18" t="s">
        <v>114</v>
      </c>
      <c r="C2" s="43" t="s">
        <v>27</v>
      </c>
      <c r="D2" s="44" t="s">
        <v>115</v>
      </c>
      <c r="E2" s="18"/>
      <c r="F2" s="18"/>
      <c r="G2" s="18"/>
      <c r="H2" s="18"/>
      <c r="I2" s="18"/>
      <c r="J2" s="45" t="s">
        <v>112</v>
      </c>
      <c r="K2" s="46">
        <f>M2-(M2*0.3)</f>
        <v>384.99300000000005</v>
      </c>
      <c r="L2" s="34">
        <f>M2-(M2*0.2)</f>
        <v>439.99200000000002</v>
      </c>
      <c r="M2" s="55">
        <v>549.99</v>
      </c>
      <c r="N2" s="47">
        <f t="shared" ref="N2:N7" si="0">SUM(E2:J2)</f>
        <v>0</v>
      </c>
      <c r="O2" s="48">
        <f t="shared" ref="O2:O7" si="1">K2*N2</f>
        <v>0</v>
      </c>
    </row>
    <row r="3" spans="1:15" x14ac:dyDescent="0.2">
      <c r="A3" s="49" t="s">
        <v>116</v>
      </c>
      <c r="B3" s="50" t="s">
        <v>117</v>
      </c>
      <c r="C3" s="49" t="s">
        <v>43</v>
      </c>
      <c r="D3" s="51" t="s">
        <v>44</v>
      </c>
      <c r="E3" s="18"/>
      <c r="F3" s="18"/>
      <c r="G3" s="18"/>
      <c r="H3" s="18"/>
      <c r="I3" s="18"/>
      <c r="J3" s="45" t="s">
        <v>112</v>
      </c>
      <c r="K3" s="46">
        <f t="shared" ref="K3:K7" si="2">M3-(M3*0.3)</f>
        <v>384.99300000000005</v>
      </c>
      <c r="L3" s="34">
        <f t="shared" ref="L3:L7" si="3">M3-(M3*0.2)</f>
        <v>439.99200000000002</v>
      </c>
      <c r="M3" s="55">
        <v>549.99</v>
      </c>
      <c r="N3" s="47">
        <f t="shared" si="0"/>
        <v>0</v>
      </c>
      <c r="O3" s="48">
        <f t="shared" si="1"/>
        <v>0</v>
      </c>
    </row>
    <row r="4" spans="1:15" x14ac:dyDescent="0.2">
      <c r="A4" s="49" t="s">
        <v>118</v>
      </c>
      <c r="B4" s="50" t="s">
        <v>119</v>
      </c>
      <c r="C4" s="49" t="s">
        <v>53</v>
      </c>
      <c r="D4" s="51" t="s">
        <v>54</v>
      </c>
      <c r="E4" s="18"/>
      <c r="F4" s="18"/>
      <c r="G4" s="18"/>
      <c r="H4" s="18"/>
      <c r="I4" s="18"/>
      <c r="J4" s="45" t="s">
        <v>112</v>
      </c>
      <c r="K4" s="46">
        <f t="shared" si="2"/>
        <v>384.99300000000005</v>
      </c>
      <c r="L4" s="34">
        <f t="shared" si="3"/>
        <v>439.99200000000002</v>
      </c>
      <c r="M4" s="55">
        <v>549.99</v>
      </c>
      <c r="N4" s="47">
        <f t="shared" si="0"/>
        <v>0</v>
      </c>
      <c r="O4" s="48">
        <f t="shared" si="1"/>
        <v>0</v>
      </c>
    </row>
    <row r="5" spans="1:15" x14ac:dyDescent="0.2">
      <c r="A5" s="49" t="s">
        <v>120</v>
      </c>
      <c r="B5" s="50" t="s">
        <v>121</v>
      </c>
      <c r="C5" s="49" t="s">
        <v>37</v>
      </c>
      <c r="D5" s="51" t="s">
        <v>38</v>
      </c>
      <c r="E5" s="18"/>
      <c r="F5" s="18"/>
      <c r="G5" s="18"/>
      <c r="H5" s="18"/>
      <c r="I5" s="18"/>
      <c r="J5" s="45" t="s">
        <v>112</v>
      </c>
      <c r="K5" s="46">
        <f t="shared" si="2"/>
        <v>384.99300000000005</v>
      </c>
      <c r="L5" s="34">
        <f t="shared" si="3"/>
        <v>439.99200000000002</v>
      </c>
      <c r="M5" s="55">
        <v>549.99</v>
      </c>
      <c r="N5" s="47">
        <f t="shared" si="0"/>
        <v>0</v>
      </c>
      <c r="O5" s="48">
        <f t="shared" si="1"/>
        <v>0</v>
      </c>
    </row>
    <row r="6" spans="1:15" x14ac:dyDescent="0.2">
      <c r="A6" s="49" t="s">
        <v>122</v>
      </c>
      <c r="B6" s="50" t="s">
        <v>123</v>
      </c>
      <c r="C6" s="49" t="s">
        <v>63</v>
      </c>
      <c r="D6" s="51" t="s">
        <v>64</v>
      </c>
      <c r="E6" s="18"/>
      <c r="F6" s="18"/>
      <c r="G6" s="18"/>
      <c r="H6" s="18"/>
      <c r="I6" s="18"/>
      <c r="J6" s="45" t="s">
        <v>112</v>
      </c>
      <c r="K6" s="46">
        <f t="shared" si="2"/>
        <v>384.99300000000005</v>
      </c>
      <c r="L6" s="34">
        <f t="shared" si="3"/>
        <v>439.99200000000002</v>
      </c>
      <c r="M6" s="55">
        <v>549.99</v>
      </c>
      <c r="N6" s="47">
        <f t="shared" si="0"/>
        <v>0</v>
      </c>
      <c r="O6" s="48">
        <f t="shared" si="1"/>
        <v>0</v>
      </c>
    </row>
    <row r="7" spans="1:15" x14ac:dyDescent="0.2">
      <c r="A7" s="49" t="s">
        <v>124</v>
      </c>
      <c r="B7" s="50" t="s">
        <v>125</v>
      </c>
      <c r="C7" s="49" t="s">
        <v>22</v>
      </c>
      <c r="D7" s="51" t="s">
        <v>23</v>
      </c>
      <c r="E7" s="18"/>
      <c r="F7" s="18"/>
      <c r="G7" s="18"/>
      <c r="H7" s="18"/>
      <c r="I7" s="18"/>
      <c r="J7" s="45" t="s">
        <v>112</v>
      </c>
      <c r="K7" s="46">
        <f t="shared" si="2"/>
        <v>384.99300000000005</v>
      </c>
      <c r="L7" s="34">
        <f t="shared" si="3"/>
        <v>439.99200000000002</v>
      </c>
      <c r="M7" s="55">
        <v>549.99</v>
      </c>
      <c r="N7" s="47">
        <f t="shared" si="0"/>
        <v>0</v>
      </c>
      <c r="O7" s="48">
        <f t="shared" si="1"/>
        <v>0</v>
      </c>
    </row>
    <row r="8" spans="1:15" x14ac:dyDescent="0.2">
      <c r="N8" s="37">
        <f>SUM(N2:N7)</f>
        <v>0</v>
      </c>
      <c r="O8" s="38">
        <f>SUM(O2:O7)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D8EB-DE7F-C345-9FA2-1BACD38C8891}">
  <sheetPr>
    <tabColor theme="3"/>
  </sheetPr>
  <dimension ref="A1:O27"/>
  <sheetViews>
    <sheetView topLeftCell="A6" workbookViewId="0">
      <selection activeCell="M2" sqref="M2"/>
    </sheetView>
  </sheetViews>
  <sheetFormatPr baseColWidth="10" defaultRowHeight="16" x14ac:dyDescent="0.2"/>
  <cols>
    <col min="1" max="1" width="10.83203125" style="15"/>
    <col min="2" max="2" width="61.1640625" style="15" bestFit="1" customWidth="1"/>
    <col min="3" max="3" width="10.83203125" style="15"/>
    <col min="4" max="4" width="13" style="15" bestFit="1" customWidth="1"/>
    <col min="5" max="9" width="8.6640625" style="15" customWidth="1"/>
    <col min="10" max="10" width="10.83203125" style="15"/>
    <col min="11" max="11" width="15.1640625" style="15" bestFit="1" customWidth="1"/>
    <col min="12" max="16384" width="10.83203125" style="15"/>
  </cols>
  <sheetData>
    <row r="1" spans="1:15" x14ac:dyDescent="0.2">
      <c r="A1" s="39" t="s">
        <v>7</v>
      </c>
      <c r="B1" s="39" t="s">
        <v>8</v>
      </c>
      <c r="C1" s="39" t="s">
        <v>106</v>
      </c>
      <c r="D1" s="39" t="s">
        <v>10</v>
      </c>
      <c r="E1" s="40" t="s">
        <v>11</v>
      </c>
      <c r="F1" s="40" t="s">
        <v>107</v>
      </c>
      <c r="G1" s="40" t="s">
        <v>108</v>
      </c>
      <c r="H1" s="40" t="s">
        <v>109</v>
      </c>
      <c r="I1" s="40" t="s">
        <v>110</v>
      </c>
      <c r="J1" s="40" t="s">
        <v>14</v>
      </c>
      <c r="K1" s="41" t="s">
        <v>15</v>
      </c>
      <c r="L1" s="41" t="s">
        <v>16</v>
      </c>
      <c r="M1" s="42" t="s">
        <v>17</v>
      </c>
      <c r="N1" s="40" t="s">
        <v>111</v>
      </c>
      <c r="O1" s="40" t="s">
        <v>19</v>
      </c>
    </row>
    <row r="2" spans="1:15" x14ac:dyDescent="0.2">
      <c r="A2" s="18" t="str">
        <f>"O101778"</f>
        <v>O101778</v>
      </c>
      <c r="B2" s="18" t="str">
        <f>"UYN UNISEX UYNNER CLUB HYPER T-SHIRT"</f>
        <v>UYN UNISEX UYNNER CLUB HYPER T-SHIRT</v>
      </c>
      <c r="C2" s="18" t="s">
        <v>158</v>
      </c>
      <c r="D2" s="18" t="s">
        <v>159</v>
      </c>
      <c r="E2" s="18"/>
      <c r="F2" s="18"/>
      <c r="G2" s="18"/>
      <c r="H2" s="18"/>
      <c r="I2" s="18"/>
      <c r="J2" s="19" t="s">
        <v>112</v>
      </c>
      <c r="K2" s="56">
        <f>M2-(M2*0.3)</f>
        <v>90.993000000000009</v>
      </c>
      <c r="L2" s="20">
        <f>M2-(M2*0.2)</f>
        <v>103.992</v>
      </c>
      <c r="M2" s="20">
        <v>129.99</v>
      </c>
      <c r="N2" s="18">
        <f>SUM(E2:I2)</f>
        <v>0</v>
      </c>
      <c r="O2" s="20">
        <f>N2*K2</f>
        <v>0</v>
      </c>
    </row>
    <row r="3" spans="1:15" x14ac:dyDescent="0.2">
      <c r="A3" s="18" t="str">
        <f>"O101778"</f>
        <v>O101778</v>
      </c>
      <c r="B3" s="18" t="str">
        <f t="shared" ref="B3:B6" si="0">"UYN UNISEX UYNNER CLUB HYPER T-SHIRT"</f>
        <v>UYN UNISEX UYNNER CLUB HYPER T-SHIRT</v>
      </c>
      <c r="C3" s="18" t="s">
        <v>160</v>
      </c>
      <c r="D3" s="18" t="s">
        <v>161</v>
      </c>
      <c r="E3" s="18"/>
      <c r="F3" s="18"/>
      <c r="G3" s="18"/>
      <c r="H3" s="18"/>
      <c r="I3" s="18"/>
      <c r="J3" s="19" t="s">
        <v>112</v>
      </c>
      <c r="K3" s="56">
        <f t="shared" ref="K3:K6" si="1">M3-(M3*0.3)</f>
        <v>90.993000000000009</v>
      </c>
      <c r="L3" s="20">
        <f t="shared" ref="L3:L26" si="2">M3-(M3*0.2)</f>
        <v>103.992</v>
      </c>
      <c r="M3" s="20">
        <v>129.99</v>
      </c>
      <c r="N3" s="18">
        <f t="shared" ref="N3:N15" si="3">SUM(E3:I3)</f>
        <v>0</v>
      </c>
      <c r="O3" s="20">
        <f t="shared" ref="O3:O26" si="4">N3*K3</f>
        <v>0</v>
      </c>
    </row>
    <row r="4" spans="1:15" x14ac:dyDescent="0.2">
      <c r="A4" s="18" t="str">
        <f>"O101778"</f>
        <v>O101778</v>
      </c>
      <c r="B4" s="18" t="str">
        <f t="shared" si="0"/>
        <v>UYN UNISEX UYNNER CLUB HYPER T-SHIRT</v>
      </c>
      <c r="C4" s="18" t="s">
        <v>162</v>
      </c>
      <c r="D4" s="18" t="s">
        <v>163</v>
      </c>
      <c r="E4" s="18"/>
      <c r="F4" s="18"/>
      <c r="G4" s="18"/>
      <c r="H4" s="18"/>
      <c r="I4" s="18"/>
      <c r="J4" s="19" t="s">
        <v>112</v>
      </c>
      <c r="K4" s="56">
        <f t="shared" si="1"/>
        <v>90.993000000000009</v>
      </c>
      <c r="L4" s="20">
        <f t="shared" si="2"/>
        <v>103.992</v>
      </c>
      <c r="M4" s="20">
        <v>129.99</v>
      </c>
      <c r="N4" s="18">
        <f t="shared" si="3"/>
        <v>0</v>
      </c>
      <c r="O4" s="20">
        <f t="shared" si="4"/>
        <v>0</v>
      </c>
    </row>
    <row r="5" spans="1:15" x14ac:dyDescent="0.2">
      <c r="A5" s="18" t="str">
        <f>"O101778"</f>
        <v>O101778</v>
      </c>
      <c r="B5" s="18" t="str">
        <f t="shared" si="0"/>
        <v>UYN UNISEX UYNNER CLUB HYPER T-SHIRT</v>
      </c>
      <c r="C5" s="18" t="s">
        <v>164</v>
      </c>
      <c r="D5" s="18" t="s">
        <v>165</v>
      </c>
      <c r="E5" s="18"/>
      <c r="F5" s="18"/>
      <c r="G5" s="18"/>
      <c r="H5" s="18"/>
      <c r="I5" s="18"/>
      <c r="J5" s="19" t="s">
        <v>112</v>
      </c>
      <c r="K5" s="56">
        <f t="shared" si="1"/>
        <v>90.993000000000009</v>
      </c>
      <c r="L5" s="20">
        <f t="shared" si="2"/>
        <v>103.992</v>
      </c>
      <c r="M5" s="20">
        <v>129.99</v>
      </c>
      <c r="N5" s="18">
        <f t="shared" si="3"/>
        <v>0</v>
      </c>
      <c r="O5" s="20">
        <f t="shared" si="4"/>
        <v>0</v>
      </c>
    </row>
    <row r="6" spans="1:15" x14ac:dyDescent="0.2">
      <c r="A6" s="18" t="str">
        <f>"O101778"</f>
        <v>O101778</v>
      </c>
      <c r="B6" s="18" t="str">
        <f t="shared" si="0"/>
        <v>UYN UNISEX UYNNER CLUB HYPER T-SHIRT</v>
      </c>
      <c r="C6" s="18" t="s">
        <v>166</v>
      </c>
      <c r="D6" s="18" t="s">
        <v>167</v>
      </c>
      <c r="E6" s="18"/>
      <c r="F6" s="18"/>
      <c r="G6" s="18"/>
      <c r="H6" s="18"/>
      <c r="I6" s="18"/>
      <c r="J6" s="19" t="s">
        <v>112</v>
      </c>
      <c r="K6" s="56">
        <f t="shared" si="1"/>
        <v>90.993000000000009</v>
      </c>
      <c r="L6" s="20">
        <f t="shared" si="2"/>
        <v>103.992</v>
      </c>
      <c r="M6" s="20">
        <v>129.99</v>
      </c>
      <c r="N6" s="18">
        <f t="shared" si="3"/>
        <v>0</v>
      </c>
      <c r="O6" s="20">
        <f t="shared" si="4"/>
        <v>0</v>
      </c>
    </row>
    <row r="7" spans="1:15" x14ac:dyDescent="0.2">
      <c r="A7" s="18" t="str">
        <f>"O101777"</f>
        <v>O101777</v>
      </c>
      <c r="B7" s="18" t="str">
        <f>"UYN UNISEX UYNNER CLUB #UYNNER T-SHIRT"</f>
        <v>UYN UNISEX UYNNER CLUB #UYNNER T-SHIRT</v>
      </c>
      <c r="C7" s="18" t="s">
        <v>158</v>
      </c>
      <c r="D7" s="18" t="s">
        <v>159</v>
      </c>
      <c r="E7" s="18"/>
      <c r="F7" s="18"/>
      <c r="G7" s="18"/>
      <c r="H7" s="18"/>
      <c r="I7" s="18"/>
      <c r="J7" s="19" t="s">
        <v>112</v>
      </c>
      <c r="K7" s="56">
        <f>M7-(M7*0.3)</f>
        <v>90.993000000000009</v>
      </c>
      <c r="L7" s="20">
        <f>M7-(M7*0.2)</f>
        <v>103.992</v>
      </c>
      <c r="M7" s="20">
        <v>129.99</v>
      </c>
      <c r="N7" s="18">
        <f t="shared" si="3"/>
        <v>0</v>
      </c>
      <c r="O7" s="20">
        <f t="shared" si="4"/>
        <v>0</v>
      </c>
    </row>
    <row r="8" spans="1:15" x14ac:dyDescent="0.2">
      <c r="A8" s="18" t="str">
        <f t="shared" ref="A8:A11" si="5">"O101777"</f>
        <v>O101777</v>
      </c>
      <c r="B8" s="18" t="str">
        <f t="shared" ref="B8:B11" si="6">"UYN UNISEX UYNNER CLUB #UYNNER T-SHIRT"</f>
        <v>UYN UNISEX UYNNER CLUB #UYNNER T-SHIRT</v>
      </c>
      <c r="C8" s="18" t="s">
        <v>160</v>
      </c>
      <c r="D8" s="18" t="s">
        <v>161</v>
      </c>
      <c r="E8" s="18"/>
      <c r="F8" s="18"/>
      <c r="G8" s="18"/>
      <c r="H8" s="18"/>
      <c r="I8" s="18"/>
      <c r="J8" s="19" t="s">
        <v>112</v>
      </c>
      <c r="K8" s="56">
        <f t="shared" ref="K8:K11" si="7">M8-(M8*0.3)</f>
        <v>90.993000000000009</v>
      </c>
      <c r="L8" s="20">
        <f t="shared" si="2"/>
        <v>103.992</v>
      </c>
      <c r="M8" s="20">
        <v>129.99</v>
      </c>
      <c r="N8" s="18">
        <f t="shared" si="3"/>
        <v>0</v>
      </c>
      <c r="O8" s="20">
        <f t="shared" si="4"/>
        <v>0</v>
      </c>
    </row>
    <row r="9" spans="1:15" x14ac:dyDescent="0.2">
      <c r="A9" s="18" t="str">
        <f t="shared" si="5"/>
        <v>O101777</v>
      </c>
      <c r="B9" s="18" t="str">
        <f t="shared" si="6"/>
        <v>UYN UNISEX UYNNER CLUB #UYNNER T-SHIRT</v>
      </c>
      <c r="C9" s="18" t="s">
        <v>162</v>
      </c>
      <c r="D9" s="18" t="s">
        <v>163</v>
      </c>
      <c r="E9" s="18"/>
      <c r="F9" s="18"/>
      <c r="G9" s="18"/>
      <c r="H9" s="18"/>
      <c r="I9" s="18"/>
      <c r="J9" s="19" t="s">
        <v>112</v>
      </c>
      <c r="K9" s="56">
        <f t="shared" si="7"/>
        <v>90.993000000000009</v>
      </c>
      <c r="L9" s="20">
        <f t="shared" si="2"/>
        <v>103.992</v>
      </c>
      <c r="M9" s="20">
        <v>129.99</v>
      </c>
      <c r="N9" s="18">
        <f t="shared" si="3"/>
        <v>0</v>
      </c>
      <c r="O9" s="20">
        <f t="shared" si="4"/>
        <v>0</v>
      </c>
    </row>
    <row r="10" spans="1:15" x14ac:dyDescent="0.2">
      <c r="A10" s="18" t="str">
        <f t="shared" si="5"/>
        <v>O101777</v>
      </c>
      <c r="B10" s="18" t="str">
        <f t="shared" si="6"/>
        <v>UYN UNISEX UYNNER CLUB #UYNNER T-SHIRT</v>
      </c>
      <c r="C10" s="18" t="s">
        <v>164</v>
      </c>
      <c r="D10" s="18" t="s">
        <v>165</v>
      </c>
      <c r="E10" s="18"/>
      <c r="F10" s="18"/>
      <c r="G10" s="18"/>
      <c r="H10" s="18"/>
      <c r="I10" s="18"/>
      <c r="J10" s="19" t="s">
        <v>112</v>
      </c>
      <c r="K10" s="56">
        <f t="shared" si="7"/>
        <v>90.993000000000009</v>
      </c>
      <c r="L10" s="20">
        <f t="shared" si="2"/>
        <v>103.992</v>
      </c>
      <c r="M10" s="20">
        <v>129.99</v>
      </c>
      <c r="N10" s="18">
        <f t="shared" si="3"/>
        <v>0</v>
      </c>
      <c r="O10" s="20">
        <f t="shared" si="4"/>
        <v>0</v>
      </c>
    </row>
    <row r="11" spans="1:15" x14ac:dyDescent="0.2">
      <c r="A11" s="18" t="str">
        <f t="shared" si="5"/>
        <v>O101777</v>
      </c>
      <c r="B11" s="18" t="str">
        <f t="shared" si="6"/>
        <v>UYN UNISEX UYNNER CLUB #UYNNER T-SHIRT</v>
      </c>
      <c r="C11" s="18" t="s">
        <v>166</v>
      </c>
      <c r="D11" s="18" t="s">
        <v>167</v>
      </c>
      <c r="E11" s="18"/>
      <c r="F11" s="18"/>
      <c r="G11" s="18"/>
      <c r="H11" s="18"/>
      <c r="I11" s="18"/>
      <c r="J11" s="19" t="s">
        <v>112</v>
      </c>
      <c r="K11" s="56">
        <f t="shared" si="7"/>
        <v>90.993000000000009</v>
      </c>
      <c r="L11" s="20">
        <f t="shared" si="2"/>
        <v>103.992</v>
      </c>
      <c r="M11" s="20">
        <v>129.99</v>
      </c>
      <c r="N11" s="18">
        <f t="shared" si="3"/>
        <v>0</v>
      </c>
      <c r="O11" s="20">
        <f t="shared" si="4"/>
        <v>0</v>
      </c>
    </row>
    <row r="12" spans="1:15" x14ac:dyDescent="0.2">
      <c r="A12" s="18" t="str">
        <f>"O101776"</f>
        <v>O101776</v>
      </c>
      <c r="B12" s="18" t="str">
        <f>"UYN UNISEX UYNNER CLUB SKIER T-SHIRT"</f>
        <v>UYN UNISEX UYNNER CLUB SKIER T-SHIRT</v>
      </c>
      <c r="C12" s="18" t="s">
        <v>158</v>
      </c>
      <c r="D12" s="18" t="s">
        <v>159</v>
      </c>
      <c r="E12" s="18"/>
      <c r="F12" s="18"/>
      <c r="G12" s="18"/>
      <c r="H12" s="18"/>
      <c r="I12" s="18"/>
      <c r="J12" s="19" t="s">
        <v>112</v>
      </c>
      <c r="K12" s="56">
        <f t="shared" ref="K12:K15" si="8">M12-(M12*0.3)</f>
        <v>90.993000000000009</v>
      </c>
      <c r="L12" s="20">
        <f t="shared" si="2"/>
        <v>103.992</v>
      </c>
      <c r="M12" s="20">
        <v>129.99</v>
      </c>
      <c r="N12" s="18">
        <f t="shared" si="3"/>
        <v>0</v>
      </c>
      <c r="O12" s="20">
        <f t="shared" si="4"/>
        <v>0</v>
      </c>
    </row>
    <row r="13" spans="1:15" x14ac:dyDescent="0.2">
      <c r="A13" s="18" t="str">
        <f t="shared" ref="A13:A15" si="9">"O101776"</f>
        <v>O101776</v>
      </c>
      <c r="B13" s="18" t="str">
        <f t="shared" ref="B13:B15" si="10">"UYN UNISEX UYNNER CLUB SKIER T-SHIRT"</f>
        <v>UYN UNISEX UYNNER CLUB SKIER T-SHIRT</v>
      </c>
      <c r="C13" s="18" t="s">
        <v>160</v>
      </c>
      <c r="D13" s="18" t="s">
        <v>161</v>
      </c>
      <c r="E13" s="18"/>
      <c r="F13" s="18"/>
      <c r="G13" s="18"/>
      <c r="H13" s="18"/>
      <c r="I13" s="18"/>
      <c r="J13" s="19" t="s">
        <v>112</v>
      </c>
      <c r="K13" s="56">
        <f t="shared" si="8"/>
        <v>90.993000000000009</v>
      </c>
      <c r="L13" s="20">
        <f t="shared" si="2"/>
        <v>103.992</v>
      </c>
      <c r="M13" s="20">
        <v>129.99</v>
      </c>
      <c r="N13" s="18">
        <f t="shared" si="3"/>
        <v>0</v>
      </c>
      <c r="O13" s="20">
        <f t="shared" si="4"/>
        <v>0</v>
      </c>
    </row>
    <row r="14" spans="1:15" x14ac:dyDescent="0.2">
      <c r="A14" s="18" t="str">
        <f t="shared" si="9"/>
        <v>O101776</v>
      </c>
      <c r="B14" s="18" t="str">
        <f t="shared" si="10"/>
        <v>UYN UNISEX UYNNER CLUB SKIER T-SHIRT</v>
      </c>
      <c r="C14" s="18" t="s">
        <v>162</v>
      </c>
      <c r="D14" s="18" t="s">
        <v>163</v>
      </c>
      <c r="E14" s="18"/>
      <c r="F14" s="18"/>
      <c r="G14" s="18"/>
      <c r="H14" s="18"/>
      <c r="I14" s="18"/>
      <c r="J14" s="19" t="s">
        <v>112</v>
      </c>
      <c r="K14" s="56">
        <f t="shared" si="8"/>
        <v>90.993000000000009</v>
      </c>
      <c r="L14" s="20">
        <f t="shared" si="2"/>
        <v>103.992</v>
      </c>
      <c r="M14" s="20">
        <v>129.99</v>
      </c>
      <c r="N14" s="18">
        <f t="shared" si="3"/>
        <v>0</v>
      </c>
      <c r="O14" s="20">
        <f t="shared" si="4"/>
        <v>0</v>
      </c>
    </row>
    <row r="15" spans="1:15" x14ac:dyDescent="0.2">
      <c r="A15" s="18" t="str">
        <f t="shared" si="9"/>
        <v>O101776</v>
      </c>
      <c r="B15" s="18" t="str">
        <f t="shared" si="10"/>
        <v>UYN UNISEX UYNNER CLUB SKIER T-SHIRT</v>
      </c>
      <c r="C15" s="18" t="s">
        <v>164</v>
      </c>
      <c r="D15" s="18" t="s">
        <v>165</v>
      </c>
      <c r="E15" s="18"/>
      <c r="F15" s="18"/>
      <c r="G15" s="18"/>
      <c r="H15" s="18"/>
      <c r="I15" s="18"/>
      <c r="J15" s="19" t="s">
        <v>112</v>
      </c>
      <c r="K15" s="56">
        <f t="shared" si="8"/>
        <v>90.993000000000009</v>
      </c>
      <c r="L15" s="20">
        <f t="shared" si="2"/>
        <v>103.992</v>
      </c>
      <c r="M15" s="20">
        <v>129.99</v>
      </c>
      <c r="N15" s="18">
        <f t="shared" si="3"/>
        <v>0</v>
      </c>
      <c r="O15" s="20">
        <f t="shared" si="4"/>
        <v>0</v>
      </c>
    </row>
    <row r="16" spans="1:15" x14ac:dyDescent="0.2">
      <c r="A16" s="39" t="s">
        <v>7</v>
      </c>
      <c r="B16" s="39" t="s">
        <v>8</v>
      </c>
      <c r="C16" s="39" t="s">
        <v>106</v>
      </c>
      <c r="D16" s="39" t="s">
        <v>10</v>
      </c>
      <c r="E16" s="40" t="s">
        <v>11</v>
      </c>
      <c r="F16" s="40" t="s">
        <v>107</v>
      </c>
      <c r="G16" s="40" t="s">
        <v>108</v>
      </c>
      <c r="H16" s="40" t="s">
        <v>109</v>
      </c>
      <c r="I16" s="40" t="s">
        <v>110</v>
      </c>
      <c r="J16" s="40" t="s">
        <v>14</v>
      </c>
      <c r="K16" s="41" t="s">
        <v>15</v>
      </c>
      <c r="L16" s="41" t="s">
        <v>16</v>
      </c>
      <c r="M16" s="42" t="s">
        <v>17</v>
      </c>
      <c r="N16" s="40" t="s">
        <v>111</v>
      </c>
      <c r="O16" s="40" t="s">
        <v>19</v>
      </c>
    </row>
    <row r="17" spans="1:15" ht="17" x14ac:dyDescent="0.25">
      <c r="A17" s="18" t="str">
        <f>"O101768"</f>
        <v>O101768</v>
      </c>
      <c r="B17" s="18" t="str">
        <f>"UYN UNISEX UYNNER CLUB #UYNNER HOODED SWEATSHIRT FULL ZIP"</f>
        <v>UYN UNISEX UYNNER CLUB #UYNNER HOODED SWEATSHIRT FULL ZIP</v>
      </c>
      <c r="C17" s="18" t="s">
        <v>160</v>
      </c>
      <c r="D17" s="18" t="s">
        <v>161</v>
      </c>
      <c r="E17" s="18"/>
      <c r="F17" s="18"/>
      <c r="G17" s="18"/>
      <c r="H17" s="18"/>
      <c r="I17" s="18"/>
      <c r="J17" s="19" t="s">
        <v>112</v>
      </c>
      <c r="K17" s="56">
        <f t="shared" ref="K17:K22" si="11">M17-(M17*0.3)</f>
        <v>223.99299999999999</v>
      </c>
      <c r="L17" s="20">
        <f t="shared" si="2"/>
        <v>255.99200000000002</v>
      </c>
      <c r="M17" s="14">
        <v>319.99</v>
      </c>
      <c r="N17" s="18">
        <f t="shared" ref="N17:N26" si="12">SUM(E17:I17)</f>
        <v>0</v>
      </c>
      <c r="O17" s="20">
        <f t="shared" si="4"/>
        <v>0</v>
      </c>
    </row>
    <row r="18" spans="1:15" ht="17" x14ac:dyDescent="0.25">
      <c r="A18" s="18" t="str">
        <f>"O101768"</f>
        <v>O101768</v>
      </c>
      <c r="B18" s="18" t="str">
        <f>"UYN UNISEX UYNNER CLUB #UYNNER HOODED SWEATSHIRT FULL ZIP"</f>
        <v>UYN UNISEX UYNNER CLUB #UYNNER HOODED SWEATSHIRT FULL ZIP</v>
      </c>
      <c r="C18" s="18" t="s">
        <v>162</v>
      </c>
      <c r="D18" s="18" t="s">
        <v>163</v>
      </c>
      <c r="E18" s="18"/>
      <c r="F18" s="18"/>
      <c r="G18" s="18"/>
      <c r="H18" s="18"/>
      <c r="I18" s="18"/>
      <c r="J18" s="19" t="s">
        <v>112</v>
      </c>
      <c r="K18" s="56">
        <f t="shared" si="11"/>
        <v>223.99299999999999</v>
      </c>
      <c r="L18" s="20">
        <f t="shared" si="2"/>
        <v>255.99200000000002</v>
      </c>
      <c r="M18" s="14">
        <v>319.99</v>
      </c>
      <c r="N18" s="18">
        <f t="shared" si="12"/>
        <v>0</v>
      </c>
      <c r="O18" s="20">
        <f t="shared" si="4"/>
        <v>0</v>
      </c>
    </row>
    <row r="19" spans="1:15" ht="17" x14ac:dyDescent="0.25">
      <c r="A19" s="18" t="str">
        <f>"O101773"</f>
        <v>O101773</v>
      </c>
      <c r="B19" s="18" t="str">
        <f>"UYN UNISEX UYNNER CLUB SKIER HOODED SWEATSHIRT"</f>
        <v>UYN UNISEX UYNNER CLUB SKIER HOODED SWEATSHIRT</v>
      </c>
      <c r="C19" s="18" t="s">
        <v>158</v>
      </c>
      <c r="D19" s="18" t="s">
        <v>159</v>
      </c>
      <c r="E19" s="18"/>
      <c r="F19" s="18"/>
      <c r="G19" s="18"/>
      <c r="H19" s="18"/>
      <c r="I19" s="18"/>
      <c r="J19" s="19" t="s">
        <v>112</v>
      </c>
      <c r="K19" s="56">
        <f t="shared" si="11"/>
        <v>195.99299999999999</v>
      </c>
      <c r="L19" s="20">
        <f t="shared" si="2"/>
        <v>223.99200000000002</v>
      </c>
      <c r="M19" s="14">
        <v>279.99</v>
      </c>
      <c r="N19" s="18">
        <f t="shared" si="12"/>
        <v>0</v>
      </c>
      <c r="O19" s="20">
        <f t="shared" si="4"/>
        <v>0</v>
      </c>
    </row>
    <row r="20" spans="1:15" ht="17" x14ac:dyDescent="0.25">
      <c r="A20" s="18" t="str">
        <f t="shared" ref="A20:A22" si="13">"O101773"</f>
        <v>O101773</v>
      </c>
      <c r="B20" s="18" t="str">
        <f t="shared" ref="B20:B22" si="14">"UYN UNISEX UYNNER CLUB SKIER HOODED SWEATSHIRT"</f>
        <v>UYN UNISEX UYNNER CLUB SKIER HOODED SWEATSHIRT</v>
      </c>
      <c r="C20" s="18" t="s">
        <v>160</v>
      </c>
      <c r="D20" s="18" t="s">
        <v>161</v>
      </c>
      <c r="E20" s="18"/>
      <c r="F20" s="18"/>
      <c r="G20" s="18"/>
      <c r="H20" s="18"/>
      <c r="I20" s="18"/>
      <c r="J20" s="19" t="s">
        <v>112</v>
      </c>
      <c r="K20" s="56">
        <f t="shared" si="11"/>
        <v>195.99299999999999</v>
      </c>
      <c r="L20" s="20">
        <f t="shared" si="2"/>
        <v>223.99200000000002</v>
      </c>
      <c r="M20" s="14">
        <v>279.99</v>
      </c>
      <c r="N20" s="18">
        <f t="shared" si="12"/>
        <v>0</v>
      </c>
      <c r="O20" s="20">
        <f t="shared" si="4"/>
        <v>0</v>
      </c>
    </row>
    <row r="21" spans="1:15" ht="17" x14ac:dyDescent="0.25">
      <c r="A21" s="18" t="str">
        <f t="shared" si="13"/>
        <v>O101773</v>
      </c>
      <c r="B21" s="18" t="str">
        <f t="shared" si="14"/>
        <v>UYN UNISEX UYNNER CLUB SKIER HOODED SWEATSHIRT</v>
      </c>
      <c r="C21" s="18" t="s">
        <v>162</v>
      </c>
      <c r="D21" s="18" t="s">
        <v>163</v>
      </c>
      <c r="E21" s="18"/>
      <c r="F21" s="18"/>
      <c r="G21" s="18"/>
      <c r="H21" s="18"/>
      <c r="I21" s="18"/>
      <c r="J21" s="19" t="s">
        <v>112</v>
      </c>
      <c r="K21" s="56">
        <f t="shared" si="11"/>
        <v>195.99299999999999</v>
      </c>
      <c r="L21" s="20">
        <f t="shared" si="2"/>
        <v>223.99200000000002</v>
      </c>
      <c r="M21" s="14">
        <v>279.99</v>
      </c>
      <c r="N21" s="18">
        <f t="shared" si="12"/>
        <v>0</v>
      </c>
      <c r="O21" s="20">
        <f t="shared" si="4"/>
        <v>0</v>
      </c>
    </row>
    <row r="22" spans="1:15" ht="17" x14ac:dyDescent="0.25">
      <c r="A22" s="18" t="str">
        <f t="shared" si="13"/>
        <v>O101773</v>
      </c>
      <c r="B22" s="18" t="str">
        <f t="shared" si="14"/>
        <v>UYN UNISEX UYNNER CLUB SKIER HOODED SWEATSHIRT</v>
      </c>
      <c r="C22" s="18" t="s">
        <v>164</v>
      </c>
      <c r="D22" s="18" t="s">
        <v>165</v>
      </c>
      <c r="E22" s="18"/>
      <c r="F22" s="18"/>
      <c r="G22" s="18"/>
      <c r="H22" s="18"/>
      <c r="I22" s="18"/>
      <c r="J22" s="19" t="s">
        <v>112</v>
      </c>
      <c r="K22" s="56">
        <f t="shared" si="11"/>
        <v>195.99299999999999</v>
      </c>
      <c r="L22" s="20">
        <f t="shared" si="2"/>
        <v>223.99200000000002</v>
      </c>
      <c r="M22" s="14">
        <v>279.99</v>
      </c>
      <c r="N22" s="18">
        <f t="shared" si="12"/>
        <v>0</v>
      </c>
      <c r="O22" s="20">
        <f t="shared" si="4"/>
        <v>0</v>
      </c>
    </row>
    <row r="23" spans="1:15" ht="17" x14ac:dyDescent="0.25">
      <c r="A23" s="18" t="str">
        <f>"O101770"</f>
        <v>O101770</v>
      </c>
      <c r="B23" s="18" t="str">
        <f>"UYN UNISEX UYNNER CLUB HYPER HOODED SWEATSHIRT FULL ZIP"</f>
        <v>UYN UNISEX UYNNER CLUB HYPER HOODED SWEATSHIRT FULL ZIP</v>
      </c>
      <c r="C23" s="18" t="s">
        <v>158</v>
      </c>
      <c r="D23" s="18" t="s">
        <v>159</v>
      </c>
      <c r="E23" s="18"/>
      <c r="F23" s="18"/>
      <c r="G23" s="18"/>
      <c r="H23" s="18"/>
      <c r="I23" s="18"/>
      <c r="J23" s="19" t="s">
        <v>112</v>
      </c>
      <c r="K23" s="56">
        <f t="shared" ref="K23:K26" si="15">M23-(M23*0.3)</f>
        <v>223.99299999999999</v>
      </c>
      <c r="L23" s="20">
        <f t="shared" si="2"/>
        <v>255.99200000000002</v>
      </c>
      <c r="M23" s="14">
        <v>319.99</v>
      </c>
      <c r="N23" s="18">
        <f t="shared" si="12"/>
        <v>0</v>
      </c>
      <c r="O23" s="20">
        <f t="shared" si="4"/>
        <v>0</v>
      </c>
    </row>
    <row r="24" spans="1:15" ht="17" x14ac:dyDescent="0.25">
      <c r="A24" s="18" t="str">
        <f t="shared" ref="A24:A26" si="16">"O101770"</f>
        <v>O101770</v>
      </c>
      <c r="B24" s="18" t="str">
        <f t="shared" ref="B24:B26" si="17">"UYN UNISEX UYNNER CLUB HYPER HOODED SWEATSHIRT FULL ZIP"</f>
        <v>UYN UNISEX UYNNER CLUB HYPER HOODED SWEATSHIRT FULL ZIP</v>
      </c>
      <c r="C24" s="18" t="s">
        <v>160</v>
      </c>
      <c r="D24" s="18" t="s">
        <v>161</v>
      </c>
      <c r="E24" s="18"/>
      <c r="F24" s="18"/>
      <c r="G24" s="18"/>
      <c r="H24" s="18"/>
      <c r="I24" s="18"/>
      <c r="J24" s="19" t="s">
        <v>112</v>
      </c>
      <c r="K24" s="56">
        <f t="shared" si="15"/>
        <v>223.99299999999999</v>
      </c>
      <c r="L24" s="20">
        <f t="shared" si="2"/>
        <v>255.99200000000002</v>
      </c>
      <c r="M24" s="14">
        <v>319.99</v>
      </c>
      <c r="N24" s="18">
        <f t="shared" si="12"/>
        <v>0</v>
      </c>
      <c r="O24" s="20">
        <f t="shared" si="4"/>
        <v>0</v>
      </c>
    </row>
    <row r="25" spans="1:15" ht="17" x14ac:dyDescent="0.25">
      <c r="A25" s="18" t="str">
        <f t="shared" si="16"/>
        <v>O101770</v>
      </c>
      <c r="B25" s="18" t="str">
        <f t="shared" si="17"/>
        <v>UYN UNISEX UYNNER CLUB HYPER HOODED SWEATSHIRT FULL ZIP</v>
      </c>
      <c r="C25" s="18" t="s">
        <v>162</v>
      </c>
      <c r="D25" s="18" t="s">
        <v>163</v>
      </c>
      <c r="E25" s="18"/>
      <c r="F25" s="18"/>
      <c r="G25" s="18"/>
      <c r="H25" s="18"/>
      <c r="I25" s="18"/>
      <c r="J25" s="19" t="s">
        <v>112</v>
      </c>
      <c r="K25" s="56">
        <f t="shared" si="15"/>
        <v>223.99299999999999</v>
      </c>
      <c r="L25" s="20">
        <f t="shared" si="2"/>
        <v>255.99200000000002</v>
      </c>
      <c r="M25" s="14">
        <v>319.99</v>
      </c>
      <c r="N25" s="18">
        <f t="shared" si="12"/>
        <v>0</v>
      </c>
      <c r="O25" s="20">
        <f t="shared" si="4"/>
        <v>0</v>
      </c>
    </row>
    <row r="26" spans="1:15" ht="17" x14ac:dyDescent="0.25">
      <c r="A26" s="18" t="str">
        <f t="shared" si="16"/>
        <v>O101770</v>
      </c>
      <c r="B26" s="18" t="str">
        <f t="shared" si="17"/>
        <v>UYN UNISEX UYNNER CLUB HYPER HOODED SWEATSHIRT FULL ZIP</v>
      </c>
      <c r="C26" s="18" t="s">
        <v>164</v>
      </c>
      <c r="D26" s="18" t="s">
        <v>165</v>
      </c>
      <c r="E26" s="18"/>
      <c r="F26" s="18"/>
      <c r="G26" s="18"/>
      <c r="H26" s="18"/>
      <c r="I26" s="18"/>
      <c r="J26" s="19" t="s">
        <v>112</v>
      </c>
      <c r="K26" s="56">
        <f t="shared" si="15"/>
        <v>223.99299999999999</v>
      </c>
      <c r="L26" s="20">
        <f t="shared" si="2"/>
        <v>255.99200000000002</v>
      </c>
      <c r="M26" s="14">
        <v>319.99</v>
      </c>
      <c r="N26" s="18">
        <f t="shared" si="12"/>
        <v>0</v>
      </c>
      <c r="O26" s="20">
        <f t="shared" si="4"/>
        <v>0</v>
      </c>
    </row>
    <row r="27" spans="1:15" ht="17" x14ac:dyDescent="0.25">
      <c r="N27" s="21">
        <f>SUM(N2:N15,N17:N26)</f>
        <v>0</v>
      </c>
      <c r="O27" s="13">
        <f>SUM(O2:O15,O17:O26)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A1:M18"/>
  <sheetViews>
    <sheetView zoomScale="110" zoomScaleNormal="110" workbookViewId="0">
      <selection activeCell="A8" sqref="A8:XFD9"/>
    </sheetView>
  </sheetViews>
  <sheetFormatPr baseColWidth="10" defaultColWidth="8.5" defaultRowHeight="16" x14ac:dyDescent="0.2"/>
  <cols>
    <col min="1" max="1" width="11.83203125" style="16" customWidth="1"/>
    <col min="2" max="2" width="41" style="15" customWidth="1"/>
    <col min="3" max="3" width="11.83203125" style="16" customWidth="1"/>
    <col min="4" max="4" width="41" style="17" customWidth="1"/>
    <col min="5" max="8" width="5.6640625" style="15" customWidth="1"/>
    <col min="9" max="9" width="15.1640625" style="59" bestFit="1" customWidth="1"/>
    <col min="10" max="10" width="9.33203125" style="15" bestFit="1" customWidth="1"/>
    <col min="11" max="11" width="9.5" style="15" bestFit="1" customWidth="1"/>
    <col min="12" max="12" width="4.83203125" style="15" bestFit="1" customWidth="1"/>
    <col min="13" max="13" width="16.5" style="15" customWidth="1"/>
    <col min="14" max="16384" width="8.5" style="15"/>
  </cols>
  <sheetData>
    <row r="1" spans="1:13" x14ac:dyDescent="0.2">
      <c r="A1" s="40" t="s">
        <v>7</v>
      </c>
      <c r="B1" s="39" t="s">
        <v>8</v>
      </c>
      <c r="C1" s="39" t="s">
        <v>106</v>
      </c>
      <c r="D1" s="39" t="s">
        <v>10</v>
      </c>
      <c r="E1" s="40" t="s">
        <v>126</v>
      </c>
      <c r="F1" s="40" t="s">
        <v>127</v>
      </c>
      <c r="G1" s="40" t="s">
        <v>128</v>
      </c>
      <c r="H1" s="40" t="s">
        <v>129</v>
      </c>
      <c r="I1" s="41" t="s">
        <v>15</v>
      </c>
      <c r="J1" s="41" t="s">
        <v>16</v>
      </c>
      <c r="K1" s="42" t="s">
        <v>17</v>
      </c>
      <c r="L1" s="40" t="s">
        <v>111</v>
      </c>
      <c r="M1" s="40" t="s">
        <v>19</v>
      </c>
    </row>
    <row r="2" spans="1:13" x14ac:dyDescent="0.2">
      <c r="A2" s="43" t="s">
        <v>130</v>
      </c>
      <c r="B2" s="18" t="s">
        <v>131</v>
      </c>
      <c r="C2" s="43" t="s">
        <v>37</v>
      </c>
      <c r="D2" s="44" t="s">
        <v>38</v>
      </c>
      <c r="E2" s="18"/>
      <c r="F2" s="18"/>
      <c r="G2" s="18"/>
      <c r="H2" s="18"/>
      <c r="I2" s="58">
        <f t="shared" ref="I2:I7" si="0">K2-(K2*0.3)</f>
        <v>104.99300000000001</v>
      </c>
      <c r="J2" s="34">
        <f t="shared" ref="J2:J7" si="1">K2-(K2*0.2)</f>
        <v>119.992</v>
      </c>
      <c r="K2" s="55">
        <v>149.99</v>
      </c>
      <c r="L2" s="18">
        <f t="shared" ref="L2:L7" si="2">SUM(E2:H2)</f>
        <v>0</v>
      </c>
      <c r="M2" s="52">
        <f t="shared" ref="M2:M7" si="3">L2*I2</f>
        <v>0</v>
      </c>
    </row>
    <row r="3" spans="1:13" x14ac:dyDescent="0.2">
      <c r="A3" s="43" t="s">
        <v>130</v>
      </c>
      <c r="B3" s="18" t="s">
        <v>131</v>
      </c>
      <c r="C3" s="43" t="s">
        <v>43</v>
      </c>
      <c r="D3" s="44" t="s">
        <v>44</v>
      </c>
      <c r="E3" s="18"/>
      <c r="F3" s="18"/>
      <c r="G3" s="18"/>
      <c r="H3" s="18"/>
      <c r="I3" s="58">
        <f t="shared" si="0"/>
        <v>104.99300000000001</v>
      </c>
      <c r="J3" s="34">
        <f t="shared" si="1"/>
        <v>119.992</v>
      </c>
      <c r="K3" s="55">
        <v>149.99</v>
      </c>
      <c r="L3" s="18">
        <f t="shared" si="2"/>
        <v>0</v>
      </c>
      <c r="M3" s="52">
        <f t="shared" si="3"/>
        <v>0</v>
      </c>
    </row>
    <row r="4" spans="1:13" x14ac:dyDescent="0.2">
      <c r="A4" s="43" t="s">
        <v>130</v>
      </c>
      <c r="B4" s="18" t="s">
        <v>131</v>
      </c>
      <c r="C4" s="43" t="s">
        <v>53</v>
      </c>
      <c r="D4" s="44" t="s">
        <v>54</v>
      </c>
      <c r="E4" s="18"/>
      <c r="F4" s="18"/>
      <c r="G4" s="18"/>
      <c r="H4" s="18"/>
      <c r="I4" s="58">
        <f t="shared" si="0"/>
        <v>104.99300000000001</v>
      </c>
      <c r="J4" s="34">
        <f t="shared" si="1"/>
        <v>119.992</v>
      </c>
      <c r="K4" s="55">
        <v>149.99</v>
      </c>
      <c r="L4" s="18">
        <f t="shared" si="2"/>
        <v>0</v>
      </c>
      <c r="M4" s="52">
        <f t="shared" si="3"/>
        <v>0</v>
      </c>
    </row>
    <row r="5" spans="1:13" x14ac:dyDescent="0.2">
      <c r="A5" s="43" t="s">
        <v>130</v>
      </c>
      <c r="B5" s="18" t="s">
        <v>131</v>
      </c>
      <c r="C5" s="43" t="s">
        <v>27</v>
      </c>
      <c r="D5" s="44" t="s">
        <v>115</v>
      </c>
      <c r="E5" s="18"/>
      <c r="F5" s="18"/>
      <c r="G5" s="18"/>
      <c r="H5" s="18"/>
      <c r="I5" s="58">
        <f t="shared" si="0"/>
        <v>104.99300000000001</v>
      </c>
      <c r="J5" s="34">
        <f t="shared" si="1"/>
        <v>119.992</v>
      </c>
      <c r="K5" s="55">
        <v>149.99</v>
      </c>
      <c r="L5" s="18">
        <f t="shared" si="2"/>
        <v>0</v>
      </c>
      <c r="M5" s="52">
        <f t="shared" si="3"/>
        <v>0</v>
      </c>
    </row>
    <row r="6" spans="1:13" x14ac:dyDescent="0.2">
      <c r="A6" s="43" t="s">
        <v>130</v>
      </c>
      <c r="B6" s="18" t="s">
        <v>131</v>
      </c>
      <c r="C6" s="43" t="s">
        <v>22</v>
      </c>
      <c r="D6" s="44" t="s">
        <v>23</v>
      </c>
      <c r="E6" s="18"/>
      <c r="F6" s="18"/>
      <c r="G6" s="18"/>
      <c r="H6" s="18"/>
      <c r="I6" s="58">
        <f t="shared" si="0"/>
        <v>104.99300000000001</v>
      </c>
      <c r="J6" s="34">
        <f t="shared" si="1"/>
        <v>119.992</v>
      </c>
      <c r="K6" s="55">
        <v>149.99</v>
      </c>
      <c r="L6" s="18">
        <f t="shared" si="2"/>
        <v>0</v>
      </c>
      <c r="M6" s="52">
        <f t="shared" si="3"/>
        <v>0</v>
      </c>
    </row>
    <row r="7" spans="1:13" x14ac:dyDescent="0.2">
      <c r="A7" s="43" t="s">
        <v>130</v>
      </c>
      <c r="B7" s="18" t="s">
        <v>131</v>
      </c>
      <c r="C7" s="43" t="s">
        <v>132</v>
      </c>
      <c r="D7" s="44" t="s">
        <v>69</v>
      </c>
      <c r="E7" s="18"/>
      <c r="F7" s="18"/>
      <c r="G7" s="18"/>
      <c r="H7" s="18"/>
      <c r="I7" s="58">
        <f t="shared" si="0"/>
        <v>104.99300000000001</v>
      </c>
      <c r="J7" s="34">
        <f t="shared" si="1"/>
        <v>119.992</v>
      </c>
      <c r="K7" s="55">
        <v>149.99</v>
      </c>
      <c r="L7" s="18">
        <f t="shared" si="2"/>
        <v>0</v>
      </c>
      <c r="M7" s="52">
        <f t="shared" si="3"/>
        <v>0</v>
      </c>
    </row>
    <row r="8" spans="1:13" x14ac:dyDescent="0.2">
      <c r="A8" s="40" t="s">
        <v>7</v>
      </c>
      <c r="B8" s="39" t="s">
        <v>8</v>
      </c>
      <c r="C8" s="39" t="s">
        <v>106</v>
      </c>
      <c r="D8" s="39" t="s">
        <v>10</v>
      </c>
      <c r="E8" s="40" t="s">
        <v>126</v>
      </c>
      <c r="F8" s="40" t="s">
        <v>127</v>
      </c>
      <c r="G8" s="40" t="s">
        <v>128</v>
      </c>
      <c r="H8" s="40" t="s">
        <v>129</v>
      </c>
      <c r="I8" s="41" t="s">
        <v>15</v>
      </c>
      <c r="J8" s="41" t="s">
        <v>16</v>
      </c>
      <c r="K8" s="54" t="s">
        <v>17</v>
      </c>
      <c r="L8" s="53"/>
      <c r="M8" s="40" t="s">
        <v>19</v>
      </c>
    </row>
    <row r="9" spans="1:13" x14ac:dyDescent="0.2">
      <c r="A9" s="43" t="s">
        <v>137</v>
      </c>
      <c r="B9" s="18" t="s">
        <v>138</v>
      </c>
      <c r="C9" s="43" t="s">
        <v>139</v>
      </c>
      <c r="D9" s="44" t="s">
        <v>140</v>
      </c>
      <c r="E9" s="18"/>
      <c r="F9" s="18"/>
      <c r="G9" s="18"/>
      <c r="H9" s="18"/>
      <c r="I9" s="58">
        <f>K9-(K9*0.3)</f>
        <v>83.992999999999995</v>
      </c>
      <c r="J9" s="34">
        <f>K9-(K9*0.2)</f>
        <v>95.99199999999999</v>
      </c>
      <c r="K9" s="55">
        <v>119.99</v>
      </c>
      <c r="L9" s="18">
        <f>SUM(E9:H9)</f>
        <v>0</v>
      </c>
      <c r="M9" s="52">
        <f>L9*I9</f>
        <v>0</v>
      </c>
    </row>
    <row r="10" spans="1:13" x14ac:dyDescent="0.2">
      <c r="A10" s="43" t="s">
        <v>137</v>
      </c>
      <c r="B10" s="18" t="s">
        <v>138</v>
      </c>
      <c r="C10" s="43" t="s">
        <v>141</v>
      </c>
      <c r="D10" s="44" t="s">
        <v>142</v>
      </c>
      <c r="E10" s="18"/>
      <c r="F10" s="18"/>
      <c r="G10" s="18"/>
      <c r="H10" s="18"/>
      <c r="I10" s="58">
        <f>K10-(K10*0.3)</f>
        <v>83.992999999999995</v>
      </c>
      <c r="J10" s="34">
        <f>K10-(K10*0.2)</f>
        <v>95.99199999999999</v>
      </c>
      <c r="K10" s="55">
        <v>119.99</v>
      </c>
      <c r="L10" s="18">
        <f>SUM(E10:H10)</f>
        <v>0</v>
      </c>
      <c r="M10" s="52">
        <f>L10*I10</f>
        <v>0</v>
      </c>
    </row>
    <row r="11" spans="1:13" x14ac:dyDescent="0.2">
      <c r="A11" s="40" t="s">
        <v>7</v>
      </c>
      <c r="B11" s="39" t="s">
        <v>8</v>
      </c>
      <c r="C11" s="39" t="s">
        <v>106</v>
      </c>
      <c r="D11" s="39" t="s">
        <v>10</v>
      </c>
      <c r="E11" s="40" t="s">
        <v>133</v>
      </c>
      <c r="F11" s="40" t="s">
        <v>134</v>
      </c>
      <c r="G11" s="40" t="s">
        <v>135</v>
      </c>
      <c r="H11" s="40" t="s">
        <v>136</v>
      </c>
      <c r="I11" s="41" t="s">
        <v>15</v>
      </c>
      <c r="J11" s="41" t="s">
        <v>16</v>
      </c>
      <c r="K11" s="42" t="s">
        <v>17</v>
      </c>
      <c r="L11" s="53"/>
      <c r="M11" s="40" t="s">
        <v>19</v>
      </c>
    </row>
    <row r="12" spans="1:13" x14ac:dyDescent="0.2">
      <c r="A12" s="43" t="s">
        <v>143</v>
      </c>
      <c r="B12" s="18" t="s">
        <v>144</v>
      </c>
      <c r="C12" s="43" t="s">
        <v>145</v>
      </c>
      <c r="D12" s="44" t="s">
        <v>146</v>
      </c>
      <c r="E12" s="18"/>
      <c r="F12" s="18"/>
      <c r="G12" s="18"/>
      <c r="H12" s="18"/>
      <c r="I12" s="58">
        <f>K12-(K12*0.3)</f>
        <v>83.992999999999995</v>
      </c>
      <c r="J12" s="34">
        <f>K12-(K12*0.2)</f>
        <v>95.99199999999999</v>
      </c>
      <c r="K12" s="55">
        <v>119.99</v>
      </c>
      <c r="L12" s="18">
        <f>SUM(E12:H12)</f>
        <v>0</v>
      </c>
      <c r="M12" s="52">
        <f>L12*I12</f>
        <v>0</v>
      </c>
    </row>
    <row r="13" spans="1:13" x14ac:dyDescent="0.2">
      <c r="A13" s="40" t="s">
        <v>7</v>
      </c>
      <c r="B13" s="39" t="s">
        <v>8</v>
      </c>
      <c r="C13" s="39" t="s">
        <v>106</v>
      </c>
      <c r="D13" s="39" t="s">
        <v>10</v>
      </c>
      <c r="E13" s="40" t="s">
        <v>147</v>
      </c>
      <c r="F13" s="40" t="s">
        <v>148</v>
      </c>
      <c r="G13" s="40" t="s">
        <v>149</v>
      </c>
      <c r="H13" s="40" t="s">
        <v>126</v>
      </c>
      <c r="I13" s="41" t="s">
        <v>15</v>
      </c>
      <c r="J13" s="41" t="s">
        <v>16</v>
      </c>
      <c r="K13" s="42" t="s">
        <v>17</v>
      </c>
      <c r="L13" s="53"/>
      <c r="M13" s="40" t="s">
        <v>19</v>
      </c>
    </row>
    <row r="14" spans="1:13" x14ac:dyDescent="0.2">
      <c r="A14" s="43" t="s">
        <v>150</v>
      </c>
      <c r="B14" s="18" t="s">
        <v>151</v>
      </c>
      <c r="C14" s="43" t="s">
        <v>152</v>
      </c>
      <c r="D14" s="44" t="s">
        <v>153</v>
      </c>
      <c r="E14" s="18"/>
      <c r="F14" s="18"/>
      <c r="G14" s="18"/>
      <c r="H14" s="18"/>
      <c r="I14" s="58">
        <f>K14-(K14*0.3)</f>
        <v>38.493000000000002</v>
      </c>
      <c r="J14" s="34">
        <f>K14-(K14*0.2)</f>
        <v>43.992000000000004</v>
      </c>
      <c r="K14" s="55">
        <v>54.99</v>
      </c>
      <c r="L14" s="18">
        <f>SUM(E14:H14)</f>
        <v>0</v>
      </c>
      <c r="M14" s="52">
        <f>L14*I14</f>
        <v>0</v>
      </c>
    </row>
    <row r="15" spans="1:13" x14ac:dyDescent="0.2">
      <c r="A15" s="43" t="s">
        <v>150</v>
      </c>
      <c r="B15" s="18" t="s">
        <v>151</v>
      </c>
      <c r="C15" s="43" t="s">
        <v>141</v>
      </c>
      <c r="D15" s="44" t="s">
        <v>142</v>
      </c>
      <c r="E15" s="18"/>
      <c r="F15" s="18"/>
      <c r="G15" s="18"/>
      <c r="H15" s="18"/>
      <c r="I15" s="58">
        <f>K15-(K15*0.3)</f>
        <v>38.493000000000002</v>
      </c>
      <c r="J15" s="34">
        <f>K15-(K15*0.2)</f>
        <v>43.992000000000004</v>
      </c>
      <c r="K15" s="55">
        <v>54.99</v>
      </c>
      <c r="L15" s="18">
        <f>SUM(E15:H15)</f>
        <v>0</v>
      </c>
      <c r="M15" s="52">
        <f>L15*I15</f>
        <v>0</v>
      </c>
    </row>
    <row r="16" spans="1:13" x14ac:dyDescent="0.2">
      <c r="A16" s="43" t="s">
        <v>150</v>
      </c>
      <c r="B16" s="18" t="s">
        <v>151</v>
      </c>
      <c r="C16" s="43" t="s">
        <v>154</v>
      </c>
      <c r="D16" s="44" t="s">
        <v>155</v>
      </c>
      <c r="E16" s="18"/>
      <c r="F16" s="18"/>
      <c r="G16" s="18"/>
      <c r="H16" s="18"/>
      <c r="I16" s="58">
        <f>K16-(K16*0.3)</f>
        <v>38.493000000000002</v>
      </c>
      <c r="J16" s="34">
        <f>K16-(K16*0.2)</f>
        <v>43.992000000000004</v>
      </c>
      <c r="K16" s="55">
        <v>54.99</v>
      </c>
      <c r="L16" s="18">
        <f>SUM(E16:H16)</f>
        <v>0</v>
      </c>
      <c r="M16" s="52">
        <f>L16*I16</f>
        <v>0</v>
      </c>
    </row>
    <row r="17" spans="1:13" x14ac:dyDescent="0.2">
      <c r="A17" s="43" t="s">
        <v>150</v>
      </c>
      <c r="B17" s="18" t="s">
        <v>151</v>
      </c>
      <c r="C17" s="43" t="s">
        <v>156</v>
      </c>
      <c r="D17" s="44" t="s">
        <v>157</v>
      </c>
      <c r="E17" s="18"/>
      <c r="F17" s="18"/>
      <c r="G17" s="18"/>
      <c r="H17" s="18"/>
      <c r="I17" s="58">
        <f>K17-(K17*0.3)</f>
        <v>38.493000000000002</v>
      </c>
      <c r="J17" s="34">
        <f>K17-(K17*0.2)</f>
        <v>43.992000000000004</v>
      </c>
      <c r="K17" s="55">
        <v>54.99</v>
      </c>
      <c r="L17" s="18">
        <f>SUM(E17:H17)</f>
        <v>0</v>
      </c>
      <c r="M17" s="52">
        <f>L17*I17</f>
        <v>0</v>
      </c>
    </row>
    <row r="18" spans="1:13" x14ac:dyDescent="0.2">
      <c r="L18" s="37">
        <f>SUM(L2:L17)</f>
        <v>0</v>
      </c>
      <c r="M18" s="38">
        <f>SUM(M2:M17)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Strona główna</vt:lpstr>
      <vt:lpstr>Bielizna</vt:lpstr>
      <vt:lpstr>2 warstwa</vt:lpstr>
      <vt:lpstr>T-shirt+bluzy</vt:lpstr>
      <vt:lpstr>Skarpety 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sklep@xwing.pl</cp:lastModifiedBy>
  <dcterms:created xsi:type="dcterms:W3CDTF">2022-02-24T11:09:57Z</dcterms:created>
  <dcterms:modified xsi:type="dcterms:W3CDTF">2022-03-03T14:20:26Z</dcterms:modified>
</cp:coreProperties>
</file>