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/>
  <mc:AlternateContent xmlns:mc="http://schemas.openxmlformats.org/markup-compatibility/2006">
    <mc:Choice Requires="x15">
      <x15ac:absPath xmlns:x15ac="http://schemas.microsoft.com/office/spreadsheetml/2010/11/ac" url="/Users/robertpsiuk/Documents/SKISYSTEM/UYN/AW2122/UYN_RACE/"/>
    </mc:Choice>
  </mc:AlternateContent>
  <xr:revisionPtr revIDLastSave="0" documentId="13_ncr:1_{B5E464C0-8DD7-DE41-BF4C-8047C64D7E88}" xr6:coauthVersionLast="47" xr6:coauthVersionMax="47" xr10:uidLastSave="{00000000-0000-0000-0000-000000000000}"/>
  <bookViews>
    <workbookView xWindow="0" yWindow="500" windowWidth="27320" windowHeight="13700" activeTab="1" xr2:uid="{00000000-000D-0000-FFFF-FFFF00000000}"/>
  </bookViews>
  <sheets>
    <sheet name="Strona główna" sheetId="1" r:id="rId1"/>
    <sheet name="Bielizna" sheetId="2" r:id="rId2"/>
    <sheet name="2 warstwa" sheetId="3" r:id="rId3"/>
    <sheet name="T-shirt+bluzy" sheetId="5" r:id="rId4"/>
    <sheet name="Skarpety SKI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5" l="1"/>
  <c r="O25" i="5"/>
  <c r="O24" i="5"/>
  <c r="O23" i="5"/>
  <c r="O22" i="5"/>
  <c r="O21" i="5"/>
  <c r="O20" i="5"/>
  <c r="O19" i="5"/>
  <c r="O18" i="5"/>
  <c r="O17" i="5"/>
  <c r="O15" i="5"/>
  <c r="O14" i="5"/>
  <c r="O13" i="5"/>
  <c r="O12" i="5"/>
  <c r="O11" i="5"/>
  <c r="O10" i="5"/>
  <c r="O9" i="5"/>
  <c r="O8" i="5"/>
  <c r="O7" i="5"/>
  <c r="O6" i="5"/>
  <c r="O5" i="5"/>
  <c r="O4" i="5"/>
  <c r="O3" i="5"/>
  <c r="N26" i="5"/>
  <c r="N25" i="5"/>
  <c r="N24" i="5"/>
  <c r="N23" i="5"/>
  <c r="N22" i="5"/>
  <c r="N21" i="5"/>
  <c r="N20" i="5"/>
  <c r="N19" i="5"/>
  <c r="N18" i="5"/>
  <c r="N17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N27" i="5" s="1"/>
  <c r="L26" i="5"/>
  <c r="K26" i="5"/>
  <c r="L25" i="5"/>
  <c r="K25" i="5"/>
  <c r="L24" i="5"/>
  <c r="K24" i="5"/>
  <c r="L23" i="5"/>
  <c r="K23" i="5"/>
  <c r="B26" i="5"/>
  <c r="A26" i="5"/>
  <c r="B25" i="5"/>
  <c r="A25" i="5"/>
  <c r="B24" i="5"/>
  <c r="A24" i="5"/>
  <c r="B23" i="5"/>
  <c r="A23" i="5"/>
  <c r="L22" i="5"/>
  <c r="K22" i="5"/>
  <c r="L21" i="5"/>
  <c r="K21" i="5"/>
  <c r="L20" i="5"/>
  <c r="K20" i="5"/>
  <c r="L19" i="5"/>
  <c r="K19" i="5"/>
  <c r="L18" i="5"/>
  <c r="K18" i="5"/>
  <c r="L17" i="5"/>
  <c r="K17" i="5"/>
  <c r="B22" i="5"/>
  <c r="A22" i="5"/>
  <c r="B21" i="5"/>
  <c r="A21" i="5"/>
  <c r="B20" i="5"/>
  <c r="A20" i="5"/>
  <c r="B19" i="5"/>
  <c r="A19" i="5"/>
  <c r="O2" i="5" l="1"/>
  <c r="O27" i="5" s="1"/>
  <c r="D14" i="1" s="1"/>
  <c r="B18" i="5"/>
  <c r="A18" i="5"/>
  <c r="B17" i="5"/>
  <c r="A17" i="5"/>
  <c r="L15" i="5"/>
  <c r="K15" i="5"/>
  <c r="L14" i="5"/>
  <c r="K14" i="5"/>
  <c r="L13" i="5"/>
  <c r="K13" i="5"/>
  <c r="L12" i="5"/>
  <c r="K12" i="5"/>
  <c r="B15" i="5"/>
  <c r="A15" i="5"/>
  <c r="B14" i="5"/>
  <c r="A14" i="5"/>
  <c r="B13" i="5"/>
  <c r="A13" i="5"/>
  <c r="B12" i="5"/>
  <c r="A12" i="5"/>
  <c r="A11" i="5"/>
  <c r="A10" i="5"/>
  <c r="A9" i="5"/>
  <c r="A8" i="5"/>
  <c r="B11" i="5"/>
  <c r="B10" i="5"/>
  <c r="B9" i="5"/>
  <c r="B8" i="5"/>
  <c r="L11" i="5"/>
  <c r="K11" i="5"/>
  <c r="L10" i="5"/>
  <c r="K10" i="5"/>
  <c r="L9" i="5"/>
  <c r="K9" i="5"/>
  <c r="L8" i="5"/>
  <c r="K8" i="5"/>
  <c r="L7" i="5"/>
  <c r="K7" i="5"/>
  <c r="B7" i="5"/>
  <c r="A7" i="5"/>
  <c r="A6" i="5"/>
  <c r="A5" i="5"/>
  <c r="A4" i="5"/>
  <c r="A3" i="5"/>
  <c r="A2" i="5"/>
  <c r="L6" i="5"/>
  <c r="L5" i="5"/>
  <c r="L4" i="5"/>
  <c r="L3" i="5"/>
  <c r="L2" i="5"/>
  <c r="K6" i="5"/>
  <c r="K5" i="5"/>
  <c r="K4" i="5"/>
  <c r="K3" i="5"/>
  <c r="K2" i="5"/>
  <c r="B6" i="5"/>
  <c r="B5" i="5"/>
  <c r="B4" i="5"/>
  <c r="B3" i="5"/>
  <c r="B2" i="5"/>
  <c r="L3" i="3" l="1"/>
  <c r="L4" i="3"/>
  <c r="L5" i="3"/>
  <c r="L6" i="3"/>
  <c r="L7" i="3"/>
  <c r="L2" i="3"/>
  <c r="K3" i="3"/>
  <c r="K4" i="3"/>
  <c r="K5" i="3"/>
  <c r="K6" i="3"/>
  <c r="K7" i="3"/>
  <c r="K2" i="3"/>
  <c r="I26" i="2" l="1"/>
  <c r="J26" i="2"/>
  <c r="L26" i="2"/>
  <c r="M26" i="2" l="1"/>
  <c r="I2" i="2" l="1"/>
  <c r="J2" i="2"/>
  <c r="L2" i="2"/>
  <c r="I3" i="2"/>
  <c r="J3" i="2"/>
  <c r="L3" i="2"/>
  <c r="I4" i="2"/>
  <c r="J4" i="2"/>
  <c r="L4" i="2"/>
  <c r="I5" i="2"/>
  <c r="J5" i="2"/>
  <c r="L5" i="2"/>
  <c r="I6" i="2"/>
  <c r="J6" i="2"/>
  <c r="L6" i="2"/>
  <c r="I7" i="2"/>
  <c r="J7" i="2"/>
  <c r="L7" i="2"/>
  <c r="I8" i="2"/>
  <c r="J8" i="2"/>
  <c r="L8" i="2"/>
  <c r="I9" i="2"/>
  <c r="J9" i="2"/>
  <c r="L9" i="2"/>
  <c r="I10" i="2"/>
  <c r="J10" i="2"/>
  <c r="L10" i="2"/>
  <c r="I11" i="2"/>
  <c r="J11" i="2"/>
  <c r="L11" i="2"/>
  <c r="I12" i="2"/>
  <c r="J12" i="2"/>
  <c r="L12" i="2"/>
  <c r="I13" i="2"/>
  <c r="J13" i="2"/>
  <c r="L13" i="2"/>
  <c r="I14" i="2"/>
  <c r="J14" i="2"/>
  <c r="L14" i="2"/>
  <c r="I15" i="2"/>
  <c r="J15" i="2"/>
  <c r="L15" i="2"/>
  <c r="I16" i="2"/>
  <c r="J16" i="2"/>
  <c r="L16" i="2"/>
  <c r="I17" i="2"/>
  <c r="J17" i="2"/>
  <c r="L17" i="2"/>
  <c r="I18" i="2"/>
  <c r="J18" i="2"/>
  <c r="L18" i="2"/>
  <c r="I19" i="2"/>
  <c r="J19" i="2"/>
  <c r="L19" i="2"/>
  <c r="I20" i="2"/>
  <c r="J20" i="2"/>
  <c r="L20" i="2"/>
  <c r="I21" i="2"/>
  <c r="J21" i="2"/>
  <c r="L21" i="2"/>
  <c r="I23" i="2"/>
  <c r="J23" i="2"/>
  <c r="L23" i="2"/>
  <c r="I24" i="2"/>
  <c r="J24" i="2"/>
  <c r="L24" i="2"/>
  <c r="I25" i="2"/>
  <c r="J25" i="2"/>
  <c r="L25" i="2"/>
  <c r="I27" i="2"/>
  <c r="J27" i="2"/>
  <c r="L27" i="2"/>
  <c r="I28" i="2"/>
  <c r="J28" i="2"/>
  <c r="L28" i="2"/>
  <c r="I29" i="2"/>
  <c r="J29" i="2"/>
  <c r="L29" i="2"/>
  <c r="I30" i="2"/>
  <c r="J30" i="2"/>
  <c r="L30" i="2"/>
  <c r="I31" i="2"/>
  <c r="J31" i="2"/>
  <c r="L31" i="2"/>
  <c r="I32" i="2"/>
  <c r="J32" i="2"/>
  <c r="L32" i="2"/>
  <c r="I33" i="2"/>
  <c r="J33" i="2"/>
  <c r="L33" i="2"/>
  <c r="I34" i="2"/>
  <c r="J34" i="2"/>
  <c r="L34" i="2"/>
  <c r="I36" i="2"/>
  <c r="J36" i="2"/>
  <c r="L36" i="2"/>
  <c r="I37" i="2"/>
  <c r="J37" i="2"/>
  <c r="L37" i="2"/>
  <c r="I38" i="2"/>
  <c r="J38" i="2"/>
  <c r="L38" i="2"/>
  <c r="I39" i="2"/>
  <c r="J39" i="2"/>
  <c r="L39" i="2"/>
  <c r="I40" i="2"/>
  <c r="J40" i="2"/>
  <c r="L40" i="2"/>
  <c r="I41" i="2"/>
  <c r="J41" i="2"/>
  <c r="L41" i="2"/>
  <c r="O2" i="3"/>
  <c r="N2" i="3"/>
  <c r="N3" i="3"/>
  <c r="N4" i="3"/>
  <c r="N5" i="3"/>
  <c r="N6" i="3"/>
  <c r="N7" i="3"/>
  <c r="I2" i="4"/>
  <c r="J2" i="4"/>
  <c r="L2" i="4"/>
  <c r="I3" i="4"/>
  <c r="J3" i="4"/>
  <c r="L3" i="4"/>
  <c r="I4" i="4"/>
  <c r="J4" i="4"/>
  <c r="L4" i="4"/>
  <c r="M4" i="4" s="1"/>
  <c r="I5" i="4"/>
  <c r="J5" i="4"/>
  <c r="L5" i="4"/>
  <c r="I6" i="4"/>
  <c r="J6" i="4"/>
  <c r="L6" i="4"/>
  <c r="I7" i="4"/>
  <c r="J7" i="4"/>
  <c r="L7" i="4"/>
  <c r="I9" i="4"/>
  <c r="J9" i="4"/>
  <c r="L9" i="4"/>
  <c r="I11" i="4"/>
  <c r="J11" i="4"/>
  <c r="L11" i="4"/>
  <c r="I12" i="4"/>
  <c r="J12" i="4"/>
  <c r="L12" i="4"/>
  <c r="I14" i="4"/>
  <c r="J14" i="4"/>
  <c r="L14" i="4"/>
  <c r="I16" i="4"/>
  <c r="J16" i="4"/>
  <c r="L16" i="4"/>
  <c r="M16" i="4" s="1"/>
  <c r="I17" i="4"/>
  <c r="J17" i="4"/>
  <c r="L17" i="4"/>
  <c r="I19" i="4"/>
  <c r="J19" i="4"/>
  <c r="L19" i="4"/>
  <c r="I21" i="4"/>
  <c r="J21" i="4"/>
  <c r="L21" i="4"/>
  <c r="I22" i="4"/>
  <c r="J22" i="4"/>
  <c r="L22" i="4"/>
  <c r="I23" i="4"/>
  <c r="J23" i="4"/>
  <c r="L23" i="4"/>
  <c r="I24" i="4"/>
  <c r="J24" i="4"/>
  <c r="L24" i="4"/>
  <c r="M21" i="4" l="1"/>
  <c r="M3" i="4"/>
  <c r="M24" i="4"/>
  <c r="M19" i="4"/>
  <c r="M14" i="4"/>
  <c r="M2" i="4"/>
  <c r="M22" i="4"/>
  <c r="M17" i="4"/>
  <c r="M11" i="4"/>
  <c r="M9" i="4"/>
  <c r="M23" i="4"/>
  <c r="M12" i="4"/>
  <c r="M7" i="4"/>
  <c r="M5" i="4"/>
  <c r="M6" i="4"/>
  <c r="O7" i="3"/>
  <c r="O5" i="3"/>
  <c r="O3" i="3"/>
  <c r="O6" i="3"/>
  <c r="O4" i="3"/>
  <c r="N8" i="3"/>
  <c r="M29" i="2"/>
  <c r="M28" i="2"/>
  <c r="M16" i="2"/>
  <c r="M12" i="2"/>
  <c r="M8" i="2"/>
  <c r="M21" i="2"/>
  <c r="M17" i="2"/>
  <c r="M13" i="2"/>
  <c r="M5" i="2"/>
  <c r="M37" i="2"/>
  <c r="M41" i="2"/>
  <c r="M39" i="2"/>
  <c r="M38" i="2"/>
  <c r="M27" i="2"/>
  <c r="M25" i="2"/>
  <c r="M20" i="2"/>
  <c r="M4" i="2"/>
  <c r="M9" i="2"/>
  <c r="M32" i="2"/>
  <c r="M23" i="2"/>
  <c r="M18" i="2"/>
  <c r="M14" i="2"/>
  <c r="M10" i="2"/>
  <c r="M6" i="2"/>
  <c r="M36" i="2"/>
  <c r="M33" i="2"/>
  <c r="M31" i="2"/>
  <c r="M30" i="2"/>
  <c r="M24" i="2"/>
  <c r="M19" i="2"/>
  <c r="M15" i="2"/>
  <c r="M11" i="2"/>
  <c r="M7" i="2"/>
  <c r="L42" i="2"/>
  <c r="M40" i="2"/>
  <c r="M34" i="2"/>
  <c r="M3" i="2"/>
  <c r="M2" i="2"/>
  <c r="L25" i="4"/>
  <c r="M42" i="2" l="1"/>
  <c r="M25" i="4"/>
  <c r="O8" i="3"/>
</calcChain>
</file>

<file path=xl/sharedStrings.xml><?xml version="1.0" encoding="utf-8"?>
<sst xmlns="http://schemas.openxmlformats.org/spreadsheetml/2006/main" count="500" uniqueCount="197">
  <si>
    <t>FORMULARZ ZAMÓWIENIA UYN RACE 21/22</t>
  </si>
  <si>
    <t>KLUB</t>
  </si>
  <si>
    <t>ROCZNIK</t>
  </si>
  <si>
    <t>ZAWODNIK</t>
  </si>
  <si>
    <t>TELEFON</t>
  </si>
  <si>
    <t>e-mail</t>
  </si>
  <si>
    <t>PUNKT ODBIORU</t>
  </si>
  <si>
    <t>*adresy na ostatniej stronie oferty race</t>
  </si>
  <si>
    <t>SUMA ZAMÓWIENIA</t>
  </si>
  <si>
    <t>Kod</t>
  </si>
  <si>
    <t>Opis</t>
  </si>
  <si>
    <t>Kod Koloru</t>
  </si>
  <si>
    <t>Kolor</t>
  </si>
  <si>
    <t>XS</t>
  </si>
  <si>
    <t>S/M</t>
  </si>
  <si>
    <t>L/XL</t>
  </si>
  <si>
    <t>XXL</t>
  </si>
  <si>
    <t>RACE PREORDER</t>
  </si>
  <si>
    <t>RACE</t>
  </si>
  <si>
    <t>SCD</t>
  </si>
  <si>
    <t xml:space="preserve">Ilość </t>
  </si>
  <si>
    <t>Wartość</t>
  </si>
  <si>
    <t>U100199</t>
  </si>
  <si>
    <t>UYN NATYON 2.0 NORWAY UW SHIRT LG_SL.TURLE NECK</t>
  </si>
  <si>
    <t>T026</t>
  </si>
  <si>
    <t>NORWAY</t>
  </si>
  <si>
    <t>UYN NATYON 2.0 NORWAY UW PANTS MEDIUM</t>
  </si>
  <si>
    <t>U100197</t>
  </si>
  <si>
    <t>UYN NATYON 2.0 ITALY UW SHIRT LG_SL.TURTLE NECK</t>
  </si>
  <si>
    <t>T035</t>
  </si>
  <si>
    <t>ITALIA</t>
  </si>
  <si>
    <t>U100198</t>
  </si>
  <si>
    <t>UYN NATYON 2.0 ITALY UW PANTS MEDIUM</t>
  </si>
  <si>
    <t>U100232</t>
  </si>
  <si>
    <t>UYN NATYON 2.0 JUNIOR ITALY UW SHIRT LG_SL.TURTLE NECK</t>
  </si>
  <si>
    <t>U100233</t>
  </si>
  <si>
    <t>UYN NATYON 2.0 JUNIOR ITALY UW PANTS MEDIUM</t>
  </si>
  <si>
    <t>U100195</t>
  </si>
  <si>
    <t>UYN NATYON 2.0 AUSTRIA UW SHIRT LG_SL.TURTLE NECK</t>
  </si>
  <si>
    <t>T020</t>
  </si>
  <si>
    <t>AUSTRIA</t>
  </si>
  <si>
    <t>U100196</t>
  </si>
  <si>
    <t>UYN NATYON 2.0 AUSTRIA UW PANTS MEDIUM</t>
  </si>
  <si>
    <t>U100203</t>
  </si>
  <si>
    <t>UYN NATYON 2.0 FRANCE UW SHIRT LG_SL.TURTLE NECK</t>
  </si>
  <si>
    <t>T023</t>
  </si>
  <si>
    <t>FRANCE</t>
  </si>
  <si>
    <t>U100204</t>
  </si>
  <si>
    <t>UYN NATYON 2.0 FRANCE UW PANTS MEDIUM</t>
  </si>
  <si>
    <t>U100237</t>
  </si>
  <si>
    <t>UYN NATYON 2.0 JUNIOR FRANCE UW SHIRT LG_SL.TURTLE NECK</t>
  </si>
  <si>
    <t>U100238</t>
  </si>
  <si>
    <t>UYN NATYON 2.0 JUNIOR FRANCE UW PANTS MEDIUM</t>
  </si>
  <si>
    <t>U100201</t>
  </si>
  <si>
    <t>UYN NATYON 2.0 GERMANY UW SHIRT LG_SL.TURTLE NECK</t>
  </si>
  <si>
    <t>T024</t>
  </si>
  <si>
    <t>GERMANY</t>
  </si>
  <si>
    <t>U100202</t>
  </si>
  <si>
    <t>UYN NATYON 2.0 GERMANY UW PANTS MEDIUM</t>
  </si>
  <si>
    <t>U100239</t>
  </si>
  <si>
    <t>UYN NATYON 2.0 JUNIOR GERMANY UW SHIRT LG_SL.TURTLE NECK</t>
  </si>
  <si>
    <t>U100240</t>
  </si>
  <si>
    <t>UYN NATYON 2.0 JUNIOR GERMANY UW PANTS MEDIUM</t>
  </si>
  <si>
    <t>U100210</t>
  </si>
  <si>
    <t>UYN NATYON 2.0 SWITZERLAND UW SHIRT LG_SL.TURTLE NECK</t>
  </si>
  <si>
    <t>T021</t>
  </si>
  <si>
    <t>SWITZERLAND</t>
  </si>
  <si>
    <t>U100211</t>
  </si>
  <si>
    <t>UYN NATYON 2.0 SWITZERLAND UW PANTS MEDIUM</t>
  </si>
  <si>
    <t>U100208</t>
  </si>
  <si>
    <t>UYN NATYON 2.0 USA UW SHIRT LG_SL.TURTLE NECK</t>
  </si>
  <si>
    <t>USA</t>
  </si>
  <si>
    <t>U100209</t>
  </si>
  <si>
    <t>UYN NATYON 2.0 USA UW PANTS MEDIUM</t>
  </si>
  <si>
    <t>U100006</t>
  </si>
  <si>
    <t>UYN MAN EVOLUTYON UW SHIRT LG_SL.</t>
  </si>
  <si>
    <t>G973</t>
  </si>
  <si>
    <t>CHARCOAL/GOLD/ATLANTIC</t>
  </si>
  <si>
    <t>G972</t>
  </si>
  <si>
    <t>CHARCOAL/GREEN/ORANGE SHINY</t>
  </si>
  <si>
    <t>B472</t>
  </si>
  <si>
    <t>BLACKBOARD/ANTHRACITE/WHITE</t>
  </si>
  <si>
    <t>K604</t>
  </si>
  <si>
    <t>BLUE/BLUE/ORANGE SHINY</t>
  </si>
  <si>
    <t>G974</t>
  </si>
  <si>
    <t>CHARCOAL/WHITE/RED</t>
  </si>
  <si>
    <t>U100033</t>
  </si>
  <si>
    <t>UYN MAN EVOLUTYON UW SHIRT LG_SL.TURTLE NECK</t>
  </si>
  <si>
    <t>U100045</t>
  </si>
  <si>
    <t>UYN MAN EVOLUTYON UW PANTS MEDIUM</t>
  </si>
  <si>
    <t>U100046</t>
  </si>
  <si>
    <t>E723</t>
  </si>
  <si>
    <t xml:space="preserve">LIGHT GREEN/WHITE/WHITE </t>
  </si>
  <si>
    <t>U100038</t>
  </si>
  <si>
    <t>UYN LADY EVOLUTYON UW SHIRT LG_SL TURTLE NECK</t>
  </si>
  <si>
    <t>G980</t>
  </si>
  <si>
    <t>ANTHRACITE MELANGE/RASPBERRY/PURPLE</t>
  </si>
  <si>
    <t>U100048</t>
  </si>
  <si>
    <t>UYN LADY EVOLUTYON UW SHIRT LG_SL.TURTLE NECK MELANGE</t>
  </si>
  <si>
    <t>UYN LADY EVOLUTYON UW PANTS MEDIUM</t>
  </si>
  <si>
    <t>U100052</t>
  </si>
  <si>
    <t>UYN LADY EVOLUTYON UW PANT MEDIUM MELANGE</t>
  </si>
  <si>
    <t>U100007</t>
  </si>
  <si>
    <t>UYN MAN VISYON UW SHIRT LG_SL</t>
  </si>
  <si>
    <t>B457</t>
  </si>
  <si>
    <t>BLACKBOARD/BLACK/BLACK</t>
  </si>
  <si>
    <t>U100042</t>
  </si>
  <si>
    <t>UYN MAN VISYON UW PANTS MEDIUM</t>
  </si>
  <si>
    <t>U100031</t>
  </si>
  <si>
    <t>UYN LADY VISYON UW SHIRT LG_SL.</t>
  </si>
  <si>
    <t>J019</t>
  </si>
  <si>
    <t>CHARCOAL/RASPBERRY/WHITE</t>
  </si>
  <si>
    <t>U100043</t>
  </si>
  <si>
    <t>UYN LADY VISYON UW PANTS MEDIUM</t>
  </si>
  <si>
    <t>U100136</t>
  </si>
  <si>
    <t>UYN  VISYON JUNIOR UW SET</t>
  </si>
  <si>
    <t>K133</t>
  </si>
  <si>
    <t>ROYAL SUNNY</t>
  </si>
  <si>
    <t>P310</t>
  </si>
  <si>
    <t>SWEET PINK</t>
  </si>
  <si>
    <t>Kod koloru</t>
  </si>
  <si>
    <t>S</t>
  </si>
  <si>
    <t>M</t>
  </si>
  <si>
    <t>L</t>
  </si>
  <si>
    <t>XL</t>
  </si>
  <si>
    <t>Ilość</t>
  </si>
  <si>
    <t>X</t>
  </si>
  <si>
    <t>O101816</t>
  </si>
  <si>
    <t>UYN MAN NATYON ITALY OW KNITTED 2ND LAYER FULL ZIP</t>
  </si>
  <si>
    <t>ITALY</t>
  </si>
  <si>
    <t>O101818</t>
  </si>
  <si>
    <t>UYN MAN NATYON FRANCE OW KNITTED 2ND LAYER FULL ZIP</t>
  </si>
  <si>
    <t>O101819</t>
  </si>
  <si>
    <t>UYN MAN NATYON GERMANY OW KNITTED 2ND LAYER FULL ZIP</t>
  </si>
  <si>
    <t>O101820</t>
  </si>
  <si>
    <t>UYN MAN NATYON AUSTRIA OW KNITTED 2ND LAYER FULL ZIP</t>
  </si>
  <si>
    <t>O101821</t>
  </si>
  <si>
    <t>UYN MAN NATYON SWITZERLAND OW KNITTED 2ND LAYER FULL ZIP</t>
  </si>
  <si>
    <t>O101834</t>
  </si>
  <si>
    <t>UYN MAN NATYON NORWAY OW KNITTED 2ND LAYER FULL ZIP</t>
  </si>
  <si>
    <t>35/38</t>
  </si>
  <si>
    <t>39/41</t>
  </si>
  <si>
    <t>42/44</t>
  </si>
  <si>
    <t>45/47</t>
  </si>
  <si>
    <t>S100204</t>
  </si>
  <si>
    <t>UYN NATYON 2.0 SOCKS</t>
  </si>
  <si>
    <t>T025</t>
  </si>
  <si>
    <t>S100034</t>
  </si>
  <si>
    <t>UYN SKI EVO RACE MAN</t>
  </si>
  <si>
    <t>E173</t>
  </si>
  <si>
    <t>GEREEN LIME/BLACK</t>
  </si>
  <si>
    <t>35/36</t>
  </si>
  <si>
    <t>37/38</t>
  </si>
  <si>
    <t>39/40</t>
  </si>
  <si>
    <t>41/42</t>
  </si>
  <si>
    <t>S100036</t>
  </si>
  <si>
    <t>UYN SKI TOURING MAN</t>
  </si>
  <si>
    <t>B022</t>
  </si>
  <si>
    <t>BLACK/AZURE</t>
  </si>
  <si>
    <t>B102</t>
  </si>
  <si>
    <t>BLACK/RED</t>
  </si>
  <si>
    <t>S100037</t>
  </si>
  <si>
    <t>UYN SKI TOURING LADY</t>
  </si>
  <si>
    <t>S050</t>
  </si>
  <si>
    <t>SILVER/FUCHSIA</t>
  </si>
  <si>
    <t>S100121</t>
  </si>
  <si>
    <t>UYN SKI RACE SHAPE MAN</t>
  </si>
  <si>
    <t>B119</t>
  </si>
  <si>
    <t>BLACK/WHITE</t>
  </si>
  <si>
    <t>E073</t>
  </si>
  <si>
    <t>LIME</t>
  </si>
  <si>
    <t>UYN SKI RACE SHAPE LADY</t>
  </si>
  <si>
    <t>S100253</t>
  </si>
  <si>
    <t>A299</t>
  </si>
  <si>
    <t>TURQUOISE/WHITE</t>
  </si>
  <si>
    <t>24/26</t>
  </si>
  <si>
    <t>27/30</t>
  </si>
  <si>
    <t>31/34</t>
  </si>
  <si>
    <t>S100045</t>
  </si>
  <si>
    <t>UYN SKI JUNIOR</t>
  </si>
  <si>
    <t>G946</t>
  </si>
  <si>
    <t>ANTHRACITE MELANGE/VIOLET</t>
  </si>
  <si>
    <t>G947</t>
  </si>
  <si>
    <t>LIGHT GREY/CORAL FLUO</t>
  </si>
  <si>
    <t>G768</t>
  </si>
  <si>
    <t>MEDIUM GREY MELANGE/TURQUOISE</t>
  </si>
  <si>
    <t>K279</t>
  </si>
  <si>
    <t>Estate Blue</t>
  </si>
  <si>
    <t>E607</t>
  </si>
  <si>
    <t>Pine Grove</t>
  </si>
  <si>
    <t>R507</t>
  </si>
  <si>
    <t>Pompeian Red</t>
  </si>
  <si>
    <t>J466</t>
  </si>
  <si>
    <t>Sharkskin</t>
  </si>
  <si>
    <t>W000</t>
  </si>
  <si>
    <t>White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</si>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</sst>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 #,##0.00&quot; zł &quot;;\-#,##0.00&quot; zł &quot;;&quot; -&quot;#&quot; zł &quot;;@\ "/>
    <numFmt numFmtId="165" formatCode="\ [$€]\ #,##0.00\ ;\-[$€]\ #,##0.00\ ;\ [$€]&quot; -&quot;#\ ;@\ "/>
    <numFmt numFmtId="166" formatCode="_-* #,##0.00&quot; zł&quot;_-;\-* #,##0.00&quot; zł&quot;_-;_-* \-??&quot; zł&quot;_-;_-@_-"/>
  </numFmts>
  <fonts count="13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1"/>
    </font>
    <font>
      <b/>
      <sz val="11"/>
      <color indexed="8"/>
      <name val="Calibri"/>
      <family val="2"/>
      <charset val="238"/>
    </font>
    <font>
      <sz val="10"/>
      <name val="Arial Unicode MS"/>
      <family val="2"/>
    </font>
    <font>
      <b/>
      <sz val="11"/>
      <color indexed="10"/>
      <name val="Calibri"/>
      <family val="2"/>
      <charset val="238"/>
    </font>
    <font>
      <b/>
      <sz val="10"/>
      <name val="Arial Unicode MS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34"/>
      </patternFill>
    </fill>
    <fill>
      <patternFill patternType="solid">
        <fgColor rgb="FF00B0F0"/>
        <b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indexed="2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Fill="0" applyBorder="0" applyAlignment="0" applyProtection="0"/>
    <xf numFmtId="0" fontId="1" fillId="0" borderId="0"/>
  </cellStyleXfs>
  <cellXfs count="64">
    <xf numFmtId="0" fontId="0" fillId="0" borderId="0" xfId="0"/>
    <xf numFmtId="0" fontId="1" fillId="0" borderId="0" xfId="2"/>
    <xf numFmtId="0" fontId="2" fillId="0" borderId="0" xfId="2" applyFont="1"/>
    <xf numFmtId="0" fontId="2" fillId="0" borderId="0" xfId="2" applyFont="1" applyAlignment="1">
      <alignment horizontal="center"/>
    </xf>
    <xf numFmtId="0" fontId="3" fillId="2" borderId="1" xfId="2" applyFont="1" applyFill="1" applyBorder="1"/>
    <xf numFmtId="0" fontId="4" fillId="0" borderId="2" xfId="2" applyFont="1" applyBorder="1"/>
    <xf numFmtId="0" fontId="4" fillId="0" borderId="1" xfId="2" applyFont="1" applyBorder="1"/>
    <xf numFmtId="0" fontId="3" fillId="0" borderId="0" xfId="2" applyFont="1"/>
    <xf numFmtId="0" fontId="4" fillId="0" borderId="0" xfId="2" applyFont="1"/>
    <xf numFmtId="0" fontId="3" fillId="2" borderId="3" xfId="2" applyFont="1" applyFill="1" applyBorder="1" applyAlignment="1">
      <alignment horizontal="left"/>
    </xf>
    <xf numFmtId="0" fontId="5" fillId="2" borderId="1" xfId="2" applyFont="1" applyFill="1" applyBorder="1"/>
    <xf numFmtId="0" fontId="1" fillId="0" borderId="1" xfId="2" applyBorder="1"/>
    <xf numFmtId="0" fontId="4" fillId="0" borderId="0" xfId="2" applyFont="1" applyAlignment="1">
      <alignment horizontal="left"/>
    </xf>
    <xf numFmtId="164" fontId="8" fillId="0" borderId="5" xfId="1" applyFont="1" applyBorder="1"/>
    <xf numFmtId="164" fontId="6" fillId="0" borderId="5" xfId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/>
    <xf numFmtId="0" fontId="10" fillId="8" borderId="5" xfId="0" applyFont="1" applyFill="1" applyBorder="1" applyAlignment="1">
      <alignment horizontal="center"/>
    </xf>
    <xf numFmtId="164" fontId="10" fillId="0" borderId="5" xfId="1" applyFont="1" applyBorder="1"/>
    <xf numFmtId="0" fontId="12" fillId="0" borderId="5" xfId="0" applyFont="1" applyBorder="1"/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2" fillId="0" borderId="0" xfId="0" applyFont="1" applyFill="1"/>
    <xf numFmtId="0" fontId="9" fillId="0" borderId="3" xfId="0" applyFont="1" applyFill="1" applyBorder="1"/>
    <xf numFmtId="164" fontId="9" fillId="0" borderId="3" xfId="0" applyNumberFormat="1" applyFont="1" applyFill="1" applyBorder="1"/>
    <xf numFmtId="0" fontId="9" fillId="5" borderId="5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/>
    </xf>
    <xf numFmtId="9" fontId="9" fillId="5" borderId="5" xfId="1" applyNumberFormat="1" applyFont="1" applyFill="1" applyBorder="1" applyAlignment="1" applyProtection="1">
      <alignment horizontal="center"/>
    </xf>
    <xf numFmtId="165" fontId="11" fillId="5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5" xfId="0" applyFont="1" applyFill="1" applyBorder="1"/>
    <xf numFmtId="0" fontId="10" fillId="0" borderId="5" xfId="0" applyFont="1" applyFill="1" applyBorder="1" applyAlignment="1">
      <alignment horizontal="center"/>
    </xf>
    <xf numFmtId="164" fontId="9" fillId="5" borderId="5" xfId="1" applyFont="1" applyFill="1" applyBorder="1" applyAlignment="1" applyProtection="1"/>
    <xf numFmtId="164" fontId="11" fillId="0" borderId="5" xfId="1" applyFont="1" applyFill="1" applyBorder="1" applyAlignment="1" applyProtection="1"/>
    <xf numFmtId="164" fontId="11" fillId="0" borderId="5" xfId="0" applyNumberFormat="1" applyFont="1" applyFill="1" applyBorder="1"/>
    <xf numFmtId="164" fontId="10" fillId="0" borderId="5" xfId="0" applyNumberFormat="1" applyFont="1" applyFill="1" applyBorder="1"/>
    <xf numFmtId="0" fontId="9" fillId="0" borderId="3" xfId="0" applyFont="1" applyBorder="1"/>
    <xf numFmtId="164" fontId="9" fillId="0" borderId="3" xfId="0" applyNumberFormat="1" applyFont="1" applyBorder="1"/>
    <xf numFmtId="0" fontId="9" fillId="6" borderId="5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center"/>
    </xf>
    <xf numFmtId="9" fontId="9" fillId="7" borderId="5" xfId="1" applyNumberFormat="1" applyFont="1" applyFill="1" applyBorder="1" applyAlignment="1" applyProtection="1">
      <alignment horizontal="center"/>
    </xf>
    <xf numFmtId="165" fontId="9" fillId="6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9" borderId="5" xfId="0" applyFont="1" applyFill="1" applyBorder="1" applyAlignment="1">
      <alignment horizontal="center" vertical="center"/>
    </xf>
    <xf numFmtId="164" fontId="11" fillId="7" borderId="5" xfId="1" applyFont="1" applyFill="1" applyBorder="1" applyAlignment="1" applyProtection="1"/>
    <xf numFmtId="0" fontId="10" fillId="4" borderId="5" xfId="0" applyFont="1" applyFill="1" applyBorder="1"/>
    <xf numFmtId="164" fontId="10" fillId="4" borderId="5" xfId="0" applyNumberFormat="1" applyFont="1" applyFill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left"/>
    </xf>
    <xf numFmtId="164" fontId="10" fillId="0" borderId="5" xfId="0" applyNumberFormat="1" applyFont="1" applyBorder="1"/>
    <xf numFmtId="0" fontId="10" fillId="6" borderId="5" xfId="0" applyFont="1" applyFill="1" applyBorder="1"/>
    <xf numFmtId="164" fontId="9" fillId="6" borderId="5" xfId="0" applyNumberFormat="1" applyFont="1" applyFill="1" applyBorder="1" applyAlignment="1">
      <alignment horizontal="center"/>
    </xf>
    <xf numFmtId="164" fontId="11" fillId="0" borderId="5" xfId="0" applyNumberFormat="1" applyFont="1" applyBorder="1"/>
    <xf numFmtId="164" fontId="12" fillId="5" borderId="5" xfId="1" applyFont="1" applyFill="1" applyBorder="1"/>
    <xf numFmtId="166" fontId="7" fillId="3" borderId="6" xfId="1" applyNumberFormat="1" applyFont="1" applyFill="1" applyBorder="1" applyAlignment="1" applyProtection="1"/>
    <xf numFmtId="0" fontId="2" fillId="0" borderId="0" xfId="2" applyFont="1" applyBorder="1" applyAlignment="1">
      <alignment horizontal="center"/>
    </xf>
    <xf numFmtId="0" fontId="5" fillId="2" borderId="4" xfId="2" applyFont="1" applyFill="1" applyBorder="1" applyAlignment="1">
      <alignment horizontal="center" vertical="center"/>
    </xf>
    <xf numFmtId="164" fontId="9" fillId="7" borderId="5" xfId="1" applyFont="1" applyFill="1" applyBorder="1" applyAlignment="1" applyProtection="1"/>
    <xf numFmtId="0" fontId="12" fillId="0" borderId="0" xfId="0" applyFont="1"/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292100</xdr:colOff>
      <xdr:row>0</xdr:row>
      <xdr:rowOff>76200</xdr:rowOff>
    </xdr:from>
    <xdr:to>
      <xdr:col>2</xdr:col>
      <xdr:colOff>698500</xdr:colOff>
      <xdr:row>4</xdr:row>
      <xdr:rowOff>177800</xdr:rowOff>
    </xdr:to>
    <xdr:pic>
      <xdr:nvPicPr>
        <xdr:cNvPr id="1025" name="Grafika 1">
          <a:extLst>
            <a:ext uri="{FF2B5EF4-FFF2-40B4-BE49-F238E27FC236}">
              <a16:creationId xmlns:a16="http://schemas.microsoft.com/office/drawing/2014/main" id="{9A91EF8D-7EAD-9043-853B-8DB2A561F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76200"/>
          <a:ext cx="2298700" cy="1016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4"/>
  <sheetViews>
    <sheetView zoomScale="130" zoomScaleNormal="130" workbookViewId="0">
      <selection activeCell="C6" sqref="C6"/>
    </sheetView>
  </sheetViews>
  <sheetFormatPr baseColWidth="10" defaultColWidth="8.5" defaultRowHeight="15" x14ac:dyDescent="0.2"/>
  <cols>
    <col min="1" max="1" width="8.5" style="1"/>
    <col min="2" max="2" width="16.33203125" style="1" customWidth="1"/>
    <col min="3" max="3" width="33" style="1" customWidth="1"/>
    <col min="4" max="4" width="16.33203125" style="1" customWidth="1"/>
    <col min="5" max="5" width="8.5" style="1"/>
    <col min="6" max="6" width="18.33203125" style="1" customWidth="1"/>
    <col min="7" max="16384" width="8.5" style="1"/>
  </cols>
  <sheetData>
    <row r="2" spans="1:7" ht="19" x14ac:dyDescent="0.25">
      <c r="A2" s="2"/>
      <c r="B2" s="60" t="s">
        <v>0</v>
      </c>
      <c r="C2" s="60"/>
      <c r="D2" s="60"/>
      <c r="E2" s="60"/>
      <c r="F2" s="60"/>
      <c r="G2" s="60"/>
    </row>
    <row r="3" spans="1:7" ht="19" x14ac:dyDescent="0.25">
      <c r="F3" s="3"/>
      <c r="G3" s="3"/>
    </row>
    <row r="4" spans="1:7" ht="19" x14ac:dyDescent="0.25">
      <c r="F4" s="3"/>
      <c r="G4" s="3"/>
    </row>
    <row r="5" spans="1:7" ht="19" x14ac:dyDescent="0.25">
      <c r="F5" s="3"/>
      <c r="G5" s="3"/>
    </row>
    <row r="6" spans="1:7" ht="19" x14ac:dyDescent="0.25">
      <c r="B6" s="4" t="s">
        <v>1</v>
      </c>
      <c r="C6" s="5"/>
      <c r="E6" s="4" t="s">
        <v>2</v>
      </c>
      <c r="F6" s="3"/>
      <c r="G6" s="3"/>
    </row>
    <row r="7" spans="1:7" ht="19" x14ac:dyDescent="0.25">
      <c r="B7" s="4" t="s">
        <v>3</v>
      </c>
      <c r="C7" s="5"/>
      <c r="E7" s="6"/>
      <c r="F7" s="3"/>
      <c r="G7" s="3"/>
    </row>
    <row r="8" spans="1:7" ht="19" x14ac:dyDescent="0.25">
      <c r="B8" s="7"/>
      <c r="C8" s="8"/>
      <c r="E8" s="8"/>
      <c r="F8" s="3"/>
      <c r="G8" s="3"/>
    </row>
    <row r="9" spans="1:7" x14ac:dyDescent="0.2">
      <c r="B9" s="4" t="s">
        <v>4</v>
      </c>
      <c r="C9" s="6"/>
      <c r="E9" s="8"/>
    </row>
    <row r="10" spans="1:7" x14ac:dyDescent="0.2">
      <c r="B10" s="9" t="s">
        <v>5</v>
      </c>
      <c r="C10" s="6"/>
      <c r="E10" s="8"/>
    </row>
    <row r="11" spans="1:7" x14ac:dyDescent="0.2">
      <c r="B11" s="7"/>
      <c r="C11" s="8"/>
      <c r="E11" s="8"/>
    </row>
    <row r="12" spans="1:7" x14ac:dyDescent="0.2">
      <c r="B12" s="10" t="s">
        <v>6</v>
      </c>
      <c r="C12" s="11"/>
      <c r="D12" s="1" t="s">
        <v>7</v>
      </c>
      <c r="F12" s="7"/>
    </row>
    <row r="13" spans="1:7" x14ac:dyDescent="0.2">
      <c r="F13" s="12"/>
    </row>
    <row r="14" spans="1:7" x14ac:dyDescent="0.2">
      <c r="B14" s="61" t="s">
        <v>8</v>
      </c>
      <c r="C14" s="61"/>
      <c r="D14" s="59">
        <f>Bielizna!M42+'2 warstwa'!O8+'Skarpety SKI'!M25+'T-shirt+bluzy'!O27</f>
        <v>0</v>
      </c>
    </row>
  </sheetData>
  <sheetProtection selectLockedCells="1" selectUnlockedCells="1"/>
  <mergeCells count="2">
    <mergeCell ref="B2:G2"/>
    <mergeCell ref="B14:C14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M99"/>
  <sheetViews>
    <sheetView tabSelected="1" zoomScaleNormal="100" workbookViewId="0">
      <selection activeCell="J2" sqref="J2"/>
    </sheetView>
  </sheetViews>
  <sheetFormatPr baseColWidth="10" defaultColWidth="8.5" defaultRowHeight="16" x14ac:dyDescent="0.2"/>
  <cols>
    <col min="1" max="1" width="11.83203125" style="23" customWidth="1"/>
    <col min="2" max="2" width="63.1640625" style="22" customWidth="1"/>
    <col min="3" max="3" width="11.83203125" style="24" customWidth="1"/>
    <col min="4" max="4" width="39.1640625" style="23" bestFit="1" customWidth="1"/>
    <col min="5" max="8" width="5.6640625" style="22" customWidth="1"/>
    <col min="9" max="9" width="15.1640625" style="25" bestFit="1" customWidth="1"/>
    <col min="10" max="11" width="9.33203125" style="22" bestFit="1" customWidth="1"/>
    <col min="12" max="12" width="5.33203125" style="22" bestFit="1" customWidth="1"/>
    <col min="13" max="13" width="14.1640625" style="22" customWidth="1"/>
    <col min="14" max="16384" width="8.5" style="22"/>
  </cols>
  <sheetData>
    <row r="1" spans="1:13" x14ac:dyDescent="0.2">
      <c r="A1" s="28" t="s">
        <v>9</v>
      </c>
      <c r="B1" s="28" t="s">
        <v>10</v>
      </c>
      <c r="C1" s="29" t="s">
        <v>11</v>
      </c>
      <c r="D1" s="28" t="s">
        <v>12</v>
      </c>
      <c r="E1" s="29" t="s">
        <v>13</v>
      </c>
      <c r="F1" s="29" t="s">
        <v>14</v>
      </c>
      <c r="G1" s="29" t="s">
        <v>15</v>
      </c>
      <c r="H1" s="29" t="s">
        <v>16</v>
      </c>
      <c r="I1" s="30" t="s">
        <v>17</v>
      </c>
      <c r="J1" s="30" t="s">
        <v>18</v>
      </c>
      <c r="K1" s="31" t="s">
        <v>19</v>
      </c>
      <c r="L1" s="29" t="s">
        <v>20</v>
      </c>
      <c r="M1" s="29" t="s">
        <v>21</v>
      </c>
    </row>
    <row r="2" spans="1:13" x14ac:dyDescent="0.2">
      <c r="A2" s="32" t="s">
        <v>22</v>
      </c>
      <c r="B2" s="33" t="s">
        <v>23</v>
      </c>
      <c r="C2" s="34" t="s">
        <v>24</v>
      </c>
      <c r="D2" s="32" t="s">
        <v>25</v>
      </c>
      <c r="E2" s="33"/>
      <c r="F2" s="33"/>
      <c r="G2" s="33"/>
      <c r="H2" s="33"/>
      <c r="I2" s="35">
        <f t="shared" ref="I2:I21" si="0">K2-(K2*0.3)</f>
        <v>349.99300000000005</v>
      </c>
      <c r="J2" s="36">
        <f t="shared" ref="J2:J21" si="1">K2-(K2*0.2)</f>
        <v>399.99200000000002</v>
      </c>
      <c r="K2" s="37">
        <v>499.99</v>
      </c>
      <c r="L2" s="33">
        <f t="shared" ref="L2:L21" si="2">SUM(E2:H2)</f>
        <v>0</v>
      </c>
      <c r="M2" s="38">
        <f t="shared" ref="M2:M21" si="3">I2*L2</f>
        <v>0</v>
      </c>
    </row>
    <row r="3" spans="1:13" x14ac:dyDescent="0.2">
      <c r="A3" s="32" t="s">
        <v>22</v>
      </c>
      <c r="B3" s="33" t="s">
        <v>26</v>
      </c>
      <c r="C3" s="34" t="s">
        <v>24</v>
      </c>
      <c r="D3" s="32" t="s">
        <v>25</v>
      </c>
      <c r="E3" s="33"/>
      <c r="F3" s="33"/>
      <c r="G3" s="33"/>
      <c r="H3" s="33"/>
      <c r="I3" s="35">
        <f t="shared" si="0"/>
        <v>293.99299999999999</v>
      </c>
      <c r="J3" s="36">
        <f t="shared" si="1"/>
        <v>335.99200000000002</v>
      </c>
      <c r="K3" s="37">
        <v>419.99</v>
      </c>
      <c r="L3" s="33">
        <f t="shared" si="2"/>
        <v>0</v>
      </c>
      <c r="M3" s="38">
        <f t="shared" si="3"/>
        <v>0</v>
      </c>
    </row>
    <row r="4" spans="1:13" x14ac:dyDescent="0.2">
      <c r="A4" s="32" t="s">
        <v>27</v>
      </c>
      <c r="B4" s="33" t="s">
        <v>28</v>
      </c>
      <c r="C4" s="34" t="s">
        <v>29</v>
      </c>
      <c r="D4" s="32" t="s">
        <v>30</v>
      </c>
      <c r="E4" s="33"/>
      <c r="F4" s="33"/>
      <c r="G4" s="33"/>
      <c r="H4" s="33"/>
      <c r="I4" s="35">
        <f t="shared" si="0"/>
        <v>349.99300000000005</v>
      </c>
      <c r="J4" s="36">
        <f t="shared" si="1"/>
        <v>399.99200000000002</v>
      </c>
      <c r="K4" s="37">
        <v>499.99</v>
      </c>
      <c r="L4" s="33">
        <f t="shared" si="2"/>
        <v>0</v>
      </c>
      <c r="M4" s="38">
        <f t="shared" si="3"/>
        <v>0</v>
      </c>
    </row>
    <row r="5" spans="1:13" x14ac:dyDescent="0.2">
      <c r="A5" s="32" t="s">
        <v>31</v>
      </c>
      <c r="B5" s="33" t="s">
        <v>32</v>
      </c>
      <c r="C5" s="34" t="s">
        <v>29</v>
      </c>
      <c r="D5" s="32" t="s">
        <v>30</v>
      </c>
      <c r="E5" s="33"/>
      <c r="F5" s="33"/>
      <c r="G5" s="33"/>
      <c r="H5" s="33"/>
      <c r="I5" s="35">
        <f t="shared" si="0"/>
        <v>293.99299999999999</v>
      </c>
      <c r="J5" s="36">
        <f t="shared" si="1"/>
        <v>335.99200000000002</v>
      </c>
      <c r="K5" s="37">
        <v>419.99</v>
      </c>
      <c r="L5" s="33">
        <f t="shared" si="2"/>
        <v>0</v>
      </c>
      <c r="M5" s="38">
        <f t="shared" si="3"/>
        <v>0</v>
      </c>
    </row>
    <row r="6" spans="1:13" x14ac:dyDescent="0.2">
      <c r="A6" s="32" t="s">
        <v>33</v>
      </c>
      <c r="B6" s="33" t="s">
        <v>34</v>
      </c>
      <c r="C6" s="34" t="s">
        <v>29</v>
      </c>
      <c r="D6" s="32" t="s">
        <v>30</v>
      </c>
      <c r="E6" s="33"/>
      <c r="F6" s="33"/>
      <c r="G6" s="33"/>
      <c r="H6" s="33"/>
      <c r="I6" s="35">
        <f t="shared" si="0"/>
        <v>279.99299999999999</v>
      </c>
      <c r="J6" s="36">
        <f t="shared" si="1"/>
        <v>319.99200000000002</v>
      </c>
      <c r="K6" s="37">
        <v>399.99</v>
      </c>
      <c r="L6" s="33">
        <f t="shared" si="2"/>
        <v>0</v>
      </c>
      <c r="M6" s="38">
        <f t="shared" si="3"/>
        <v>0</v>
      </c>
    </row>
    <row r="7" spans="1:13" x14ac:dyDescent="0.2">
      <c r="A7" s="32" t="s">
        <v>35</v>
      </c>
      <c r="B7" s="33" t="s">
        <v>36</v>
      </c>
      <c r="C7" s="34" t="s">
        <v>29</v>
      </c>
      <c r="D7" s="32" t="s">
        <v>30</v>
      </c>
      <c r="E7" s="33"/>
      <c r="F7" s="33"/>
      <c r="G7" s="33"/>
      <c r="H7" s="33"/>
      <c r="I7" s="35">
        <f t="shared" si="0"/>
        <v>209.99299999999999</v>
      </c>
      <c r="J7" s="36">
        <f t="shared" si="1"/>
        <v>239.99200000000002</v>
      </c>
      <c r="K7" s="37">
        <v>299.99</v>
      </c>
      <c r="L7" s="33">
        <f t="shared" si="2"/>
        <v>0</v>
      </c>
      <c r="M7" s="38">
        <f t="shared" si="3"/>
        <v>0</v>
      </c>
    </row>
    <row r="8" spans="1:13" x14ac:dyDescent="0.2">
      <c r="A8" s="32" t="s">
        <v>37</v>
      </c>
      <c r="B8" s="33" t="s">
        <v>38</v>
      </c>
      <c r="C8" s="34" t="s">
        <v>39</v>
      </c>
      <c r="D8" s="32" t="s">
        <v>40</v>
      </c>
      <c r="E8" s="33"/>
      <c r="F8" s="33"/>
      <c r="G8" s="33"/>
      <c r="H8" s="33"/>
      <c r="I8" s="35">
        <f t="shared" si="0"/>
        <v>349.99300000000005</v>
      </c>
      <c r="J8" s="36">
        <f t="shared" si="1"/>
        <v>399.99200000000002</v>
      </c>
      <c r="K8" s="37">
        <v>499.99</v>
      </c>
      <c r="L8" s="33">
        <f t="shared" si="2"/>
        <v>0</v>
      </c>
      <c r="M8" s="38">
        <f t="shared" si="3"/>
        <v>0</v>
      </c>
    </row>
    <row r="9" spans="1:13" x14ac:dyDescent="0.2">
      <c r="A9" s="32" t="s">
        <v>41</v>
      </c>
      <c r="B9" s="33" t="s">
        <v>42</v>
      </c>
      <c r="C9" s="34" t="s">
        <v>39</v>
      </c>
      <c r="D9" s="32" t="s">
        <v>40</v>
      </c>
      <c r="E9" s="33"/>
      <c r="F9" s="33"/>
      <c r="G9" s="33"/>
      <c r="H9" s="33"/>
      <c r="I9" s="35">
        <f t="shared" si="0"/>
        <v>293.99299999999999</v>
      </c>
      <c r="J9" s="36">
        <f t="shared" si="1"/>
        <v>335.99200000000002</v>
      </c>
      <c r="K9" s="37">
        <v>419.99</v>
      </c>
      <c r="L9" s="33">
        <f t="shared" si="2"/>
        <v>0</v>
      </c>
      <c r="M9" s="38">
        <f t="shared" si="3"/>
        <v>0</v>
      </c>
    </row>
    <row r="10" spans="1:13" x14ac:dyDescent="0.2">
      <c r="A10" s="32" t="s">
        <v>43</v>
      </c>
      <c r="B10" s="33" t="s">
        <v>44</v>
      </c>
      <c r="C10" s="34" t="s">
        <v>45</v>
      </c>
      <c r="D10" s="32" t="s">
        <v>46</v>
      </c>
      <c r="E10" s="33"/>
      <c r="F10" s="33"/>
      <c r="G10" s="33"/>
      <c r="H10" s="33"/>
      <c r="I10" s="35">
        <f t="shared" si="0"/>
        <v>349.99300000000005</v>
      </c>
      <c r="J10" s="36">
        <f t="shared" si="1"/>
        <v>399.99200000000002</v>
      </c>
      <c r="K10" s="37">
        <v>499.99</v>
      </c>
      <c r="L10" s="33">
        <f t="shared" si="2"/>
        <v>0</v>
      </c>
      <c r="M10" s="38">
        <f t="shared" si="3"/>
        <v>0</v>
      </c>
    </row>
    <row r="11" spans="1:13" x14ac:dyDescent="0.2">
      <c r="A11" s="32" t="s">
        <v>47</v>
      </c>
      <c r="B11" s="33" t="s">
        <v>48</v>
      </c>
      <c r="C11" s="34" t="s">
        <v>45</v>
      </c>
      <c r="D11" s="32" t="s">
        <v>46</v>
      </c>
      <c r="E11" s="33"/>
      <c r="F11" s="33"/>
      <c r="G11" s="33"/>
      <c r="H11" s="33"/>
      <c r="I11" s="35">
        <f t="shared" si="0"/>
        <v>293.99299999999999</v>
      </c>
      <c r="J11" s="36">
        <f t="shared" si="1"/>
        <v>335.99200000000002</v>
      </c>
      <c r="K11" s="37">
        <v>419.99</v>
      </c>
      <c r="L11" s="33">
        <f t="shared" si="2"/>
        <v>0</v>
      </c>
      <c r="M11" s="38">
        <f t="shared" si="3"/>
        <v>0</v>
      </c>
    </row>
    <row r="12" spans="1:13" x14ac:dyDescent="0.2">
      <c r="A12" s="32" t="s">
        <v>49</v>
      </c>
      <c r="B12" s="33" t="s">
        <v>50</v>
      </c>
      <c r="C12" s="34" t="s">
        <v>45</v>
      </c>
      <c r="D12" s="32" t="s">
        <v>46</v>
      </c>
      <c r="E12" s="33"/>
      <c r="F12" s="33"/>
      <c r="G12" s="33"/>
      <c r="H12" s="33"/>
      <c r="I12" s="35">
        <f t="shared" si="0"/>
        <v>279.99299999999999</v>
      </c>
      <c r="J12" s="36">
        <f t="shared" si="1"/>
        <v>319.99200000000002</v>
      </c>
      <c r="K12" s="37">
        <v>399.99</v>
      </c>
      <c r="L12" s="33">
        <f t="shared" si="2"/>
        <v>0</v>
      </c>
      <c r="M12" s="38">
        <f t="shared" si="3"/>
        <v>0</v>
      </c>
    </row>
    <row r="13" spans="1:13" x14ac:dyDescent="0.2">
      <c r="A13" s="32" t="s">
        <v>51</v>
      </c>
      <c r="B13" s="33" t="s">
        <v>52</v>
      </c>
      <c r="C13" s="34" t="s">
        <v>45</v>
      </c>
      <c r="D13" s="32" t="s">
        <v>46</v>
      </c>
      <c r="E13" s="33"/>
      <c r="F13" s="33"/>
      <c r="G13" s="33"/>
      <c r="H13" s="33"/>
      <c r="I13" s="35">
        <f t="shared" si="0"/>
        <v>209.99299999999999</v>
      </c>
      <c r="J13" s="36">
        <f t="shared" si="1"/>
        <v>239.99200000000002</v>
      </c>
      <c r="K13" s="37">
        <v>299.99</v>
      </c>
      <c r="L13" s="33">
        <f t="shared" si="2"/>
        <v>0</v>
      </c>
      <c r="M13" s="38">
        <f t="shared" si="3"/>
        <v>0</v>
      </c>
    </row>
    <row r="14" spans="1:13" x14ac:dyDescent="0.2">
      <c r="A14" s="32" t="s">
        <v>53</v>
      </c>
      <c r="B14" s="33" t="s">
        <v>54</v>
      </c>
      <c r="C14" s="34" t="s">
        <v>55</v>
      </c>
      <c r="D14" s="32" t="s">
        <v>56</v>
      </c>
      <c r="E14" s="33"/>
      <c r="F14" s="33"/>
      <c r="G14" s="33"/>
      <c r="H14" s="33"/>
      <c r="I14" s="35">
        <f t="shared" si="0"/>
        <v>349.99300000000005</v>
      </c>
      <c r="J14" s="36">
        <f t="shared" si="1"/>
        <v>399.99200000000002</v>
      </c>
      <c r="K14" s="37">
        <v>499.99</v>
      </c>
      <c r="L14" s="33">
        <f t="shared" si="2"/>
        <v>0</v>
      </c>
      <c r="M14" s="38">
        <f t="shared" si="3"/>
        <v>0</v>
      </c>
    </row>
    <row r="15" spans="1:13" x14ac:dyDescent="0.2">
      <c r="A15" s="32" t="s">
        <v>57</v>
      </c>
      <c r="B15" s="33" t="s">
        <v>58</v>
      </c>
      <c r="C15" s="34" t="s">
        <v>55</v>
      </c>
      <c r="D15" s="32" t="s">
        <v>56</v>
      </c>
      <c r="E15" s="33"/>
      <c r="F15" s="33"/>
      <c r="G15" s="33"/>
      <c r="H15" s="33"/>
      <c r="I15" s="35">
        <f t="shared" si="0"/>
        <v>293.99299999999999</v>
      </c>
      <c r="J15" s="36">
        <f t="shared" si="1"/>
        <v>335.99200000000002</v>
      </c>
      <c r="K15" s="37">
        <v>419.99</v>
      </c>
      <c r="L15" s="33">
        <f t="shared" si="2"/>
        <v>0</v>
      </c>
      <c r="M15" s="38">
        <f t="shared" si="3"/>
        <v>0</v>
      </c>
    </row>
    <row r="16" spans="1:13" x14ac:dyDescent="0.2">
      <c r="A16" s="32" t="s">
        <v>59</v>
      </c>
      <c r="B16" s="33" t="s">
        <v>60</v>
      </c>
      <c r="C16" s="34" t="s">
        <v>55</v>
      </c>
      <c r="D16" s="32" t="s">
        <v>56</v>
      </c>
      <c r="E16" s="33"/>
      <c r="F16" s="33"/>
      <c r="G16" s="33"/>
      <c r="H16" s="33"/>
      <c r="I16" s="35">
        <f t="shared" si="0"/>
        <v>279.99299999999999</v>
      </c>
      <c r="J16" s="36">
        <f t="shared" si="1"/>
        <v>319.99200000000002</v>
      </c>
      <c r="K16" s="37">
        <v>399.99</v>
      </c>
      <c r="L16" s="33">
        <f t="shared" si="2"/>
        <v>0</v>
      </c>
      <c r="M16" s="38">
        <f t="shared" si="3"/>
        <v>0</v>
      </c>
    </row>
    <row r="17" spans="1:13" x14ac:dyDescent="0.2">
      <c r="A17" s="32" t="s">
        <v>61</v>
      </c>
      <c r="B17" s="33" t="s">
        <v>62</v>
      </c>
      <c r="C17" s="34" t="s">
        <v>55</v>
      </c>
      <c r="D17" s="32" t="s">
        <v>56</v>
      </c>
      <c r="E17" s="33"/>
      <c r="F17" s="33"/>
      <c r="G17" s="33"/>
      <c r="H17" s="33"/>
      <c r="I17" s="35">
        <f t="shared" si="0"/>
        <v>209.99299999999999</v>
      </c>
      <c r="J17" s="36">
        <f t="shared" si="1"/>
        <v>239.99200000000002</v>
      </c>
      <c r="K17" s="37">
        <v>299.99</v>
      </c>
      <c r="L17" s="33">
        <f t="shared" si="2"/>
        <v>0</v>
      </c>
      <c r="M17" s="38">
        <f t="shared" si="3"/>
        <v>0</v>
      </c>
    </row>
    <row r="18" spans="1:13" x14ac:dyDescent="0.2">
      <c r="A18" s="32" t="s">
        <v>63</v>
      </c>
      <c r="B18" s="33" t="s">
        <v>64</v>
      </c>
      <c r="C18" s="34" t="s">
        <v>65</v>
      </c>
      <c r="D18" s="32" t="s">
        <v>66</v>
      </c>
      <c r="E18" s="33"/>
      <c r="F18" s="33"/>
      <c r="G18" s="33"/>
      <c r="H18" s="33"/>
      <c r="I18" s="35">
        <f t="shared" si="0"/>
        <v>349.99300000000005</v>
      </c>
      <c r="J18" s="36">
        <f t="shared" si="1"/>
        <v>399.99200000000002</v>
      </c>
      <c r="K18" s="37">
        <v>499.99</v>
      </c>
      <c r="L18" s="33">
        <f t="shared" si="2"/>
        <v>0</v>
      </c>
      <c r="M18" s="38">
        <f t="shared" si="3"/>
        <v>0</v>
      </c>
    </row>
    <row r="19" spans="1:13" x14ac:dyDescent="0.2">
      <c r="A19" s="32" t="s">
        <v>67</v>
      </c>
      <c r="B19" s="33" t="s">
        <v>68</v>
      </c>
      <c r="C19" s="34" t="s">
        <v>65</v>
      </c>
      <c r="D19" s="32" t="s">
        <v>66</v>
      </c>
      <c r="E19" s="33"/>
      <c r="F19" s="33"/>
      <c r="G19" s="33"/>
      <c r="H19" s="33"/>
      <c r="I19" s="35">
        <f t="shared" si="0"/>
        <v>293.99299999999999</v>
      </c>
      <c r="J19" s="36">
        <f t="shared" si="1"/>
        <v>335.99200000000002</v>
      </c>
      <c r="K19" s="37">
        <v>419.99</v>
      </c>
      <c r="L19" s="33">
        <f t="shared" si="2"/>
        <v>0</v>
      </c>
      <c r="M19" s="38">
        <f t="shared" si="3"/>
        <v>0</v>
      </c>
    </row>
    <row r="20" spans="1:13" x14ac:dyDescent="0.2">
      <c r="A20" s="32" t="s">
        <v>69</v>
      </c>
      <c r="B20" s="33" t="s">
        <v>70</v>
      </c>
      <c r="C20" s="34" t="s">
        <v>45</v>
      </c>
      <c r="D20" s="32" t="s">
        <v>71</v>
      </c>
      <c r="E20" s="33"/>
      <c r="F20" s="33"/>
      <c r="G20" s="33"/>
      <c r="H20" s="33"/>
      <c r="I20" s="35">
        <f t="shared" si="0"/>
        <v>349.99300000000005</v>
      </c>
      <c r="J20" s="36">
        <f t="shared" si="1"/>
        <v>399.99200000000002</v>
      </c>
      <c r="K20" s="37">
        <v>499.99</v>
      </c>
      <c r="L20" s="33">
        <f t="shared" si="2"/>
        <v>0</v>
      </c>
      <c r="M20" s="38">
        <f t="shared" si="3"/>
        <v>0</v>
      </c>
    </row>
    <row r="21" spans="1:13" x14ac:dyDescent="0.2">
      <c r="A21" s="32" t="s">
        <v>72</v>
      </c>
      <c r="B21" s="33" t="s">
        <v>73</v>
      </c>
      <c r="C21" s="34" t="s">
        <v>45</v>
      </c>
      <c r="D21" s="32" t="s">
        <v>71</v>
      </c>
      <c r="E21" s="33"/>
      <c r="F21" s="33"/>
      <c r="G21" s="33"/>
      <c r="H21" s="33"/>
      <c r="I21" s="35">
        <f t="shared" si="0"/>
        <v>293.99299999999999</v>
      </c>
      <c r="J21" s="36">
        <f t="shared" si="1"/>
        <v>335.99200000000002</v>
      </c>
      <c r="K21" s="37">
        <v>419.99</v>
      </c>
      <c r="L21" s="33">
        <f t="shared" si="2"/>
        <v>0</v>
      </c>
      <c r="M21" s="38">
        <f t="shared" si="3"/>
        <v>0</v>
      </c>
    </row>
    <row r="22" spans="1:13" x14ac:dyDescent="0.2">
      <c r="A22" s="28" t="s">
        <v>9</v>
      </c>
      <c r="B22" s="28" t="s">
        <v>10</v>
      </c>
      <c r="C22" s="29" t="s">
        <v>11</v>
      </c>
      <c r="D22" s="28" t="s">
        <v>12</v>
      </c>
      <c r="E22" s="29" t="s">
        <v>13</v>
      </c>
      <c r="F22" s="29" t="s">
        <v>14</v>
      </c>
      <c r="G22" s="29" t="s">
        <v>15</v>
      </c>
      <c r="H22" s="29" t="s">
        <v>16</v>
      </c>
      <c r="I22" s="30" t="s">
        <v>17</v>
      </c>
      <c r="J22" s="30" t="s">
        <v>18</v>
      </c>
      <c r="K22" s="31" t="s">
        <v>19</v>
      </c>
      <c r="L22" s="29" t="s">
        <v>20</v>
      </c>
      <c r="M22" s="29" t="s">
        <v>21</v>
      </c>
    </row>
    <row r="23" spans="1:13" x14ac:dyDescent="0.2">
      <c r="A23" s="32" t="s">
        <v>74</v>
      </c>
      <c r="B23" s="33" t="s">
        <v>75</v>
      </c>
      <c r="C23" s="34" t="s">
        <v>76</v>
      </c>
      <c r="D23" s="32" t="s">
        <v>77</v>
      </c>
      <c r="E23" s="33"/>
      <c r="F23" s="33"/>
      <c r="G23" s="33"/>
      <c r="H23" s="33"/>
      <c r="I23" s="35">
        <f t="shared" ref="I23:I30" si="4">K23-(K23*0.3)</f>
        <v>244.99299999999999</v>
      </c>
      <c r="J23" s="36">
        <f t="shared" ref="J23:J30" si="5">K23-(K23*0.2)</f>
        <v>279.99200000000002</v>
      </c>
      <c r="K23" s="37">
        <v>349.99</v>
      </c>
      <c r="L23" s="33">
        <f t="shared" ref="L23:L30" si="6">SUM(E23:H23)</f>
        <v>0</v>
      </c>
      <c r="M23" s="38">
        <f t="shared" ref="M23:M30" si="7">I23*L23</f>
        <v>0</v>
      </c>
    </row>
    <row r="24" spans="1:13" x14ac:dyDescent="0.2">
      <c r="A24" s="32" t="s">
        <v>74</v>
      </c>
      <c r="B24" s="33" t="s">
        <v>75</v>
      </c>
      <c r="C24" s="34" t="s">
        <v>82</v>
      </c>
      <c r="D24" s="32" t="s">
        <v>83</v>
      </c>
      <c r="E24" s="33"/>
      <c r="F24" s="33"/>
      <c r="G24" s="33"/>
      <c r="H24" s="33"/>
      <c r="I24" s="35">
        <f t="shared" si="4"/>
        <v>244.99299999999999</v>
      </c>
      <c r="J24" s="36">
        <f t="shared" si="5"/>
        <v>279.99200000000002</v>
      </c>
      <c r="K24" s="37">
        <v>349.99</v>
      </c>
      <c r="L24" s="33">
        <f t="shared" si="6"/>
        <v>0</v>
      </c>
      <c r="M24" s="38">
        <f t="shared" si="7"/>
        <v>0</v>
      </c>
    </row>
    <row r="25" spans="1:13" x14ac:dyDescent="0.2">
      <c r="A25" s="32" t="s">
        <v>86</v>
      </c>
      <c r="B25" s="33" t="s">
        <v>87</v>
      </c>
      <c r="C25" s="34" t="s">
        <v>78</v>
      </c>
      <c r="D25" s="32" t="s">
        <v>79</v>
      </c>
      <c r="E25" s="33"/>
      <c r="F25" s="33"/>
      <c r="G25" s="33"/>
      <c r="H25" s="33"/>
      <c r="I25" s="35">
        <f t="shared" si="4"/>
        <v>279.99299999999999</v>
      </c>
      <c r="J25" s="36">
        <f t="shared" si="5"/>
        <v>319.99200000000002</v>
      </c>
      <c r="K25" s="37">
        <v>399.99</v>
      </c>
      <c r="L25" s="33">
        <f t="shared" si="6"/>
        <v>0</v>
      </c>
      <c r="M25" s="38">
        <f t="shared" si="7"/>
        <v>0</v>
      </c>
    </row>
    <row r="26" spans="1:13" x14ac:dyDescent="0.2">
      <c r="A26" s="32" t="s">
        <v>86</v>
      </c>
      <c r="B26" s="33" t="s">
        <v>87</v>
      </c>
      <c r="C26" s="34" t="s">
        <v>80</v>
      </c>
      <c r="D26" s="32" t="s">
        <v>81</v>
      </c>
      <c r="E26" s="33"/>
      <c r="F26" s="33"/>
      <c r="G26" s="33"/>
      <c r="H26" s="33"/>
      <c r="I26" s="35">
        <f t="shared" si="4"/>
        <v>279.99299999999999</v>
      </c>
      <c r="J26" s="36">
        <f t="shared" si="5"/>
        <v>319.99200000000002</v>
      </c>
      <c r="K26" s="37">
        <v>399.99</v>
      </c>
      <c r="L26" s="33">
        <f t="shared" si="6"/>
        <v>0</v>
      </c>
      <c r="M26" s="38">
        <f t="shared" si="7"/>
        <v>0</v>
      </c>
    </row>
    <row r="27" spans="1:13" x14ac:dyDescent="0.2">
      <c r="A27" s="32" t="s">
        <v>88</v>
      </c>
      <c r="B27" s="33" t="s">
        <v>89</v>
      </c>
      <c r="C27" s="34" t="s">
        <v>80</v>
      </c>
      <c r="D27" s="32" t="s">
        <v>81</v>
      </c>
      <c r="E27" s="33"/>
      <c r="F27" s="33"/>
      <c r="G27" s="33"/>
      <c r="H27" s="33"/>
      <c r="I27" s="35">
        <f t="shared" si="4"/>
        <v>223.99299999999999</v>
      </c>
      <c r="J27" s="36">
        <f t="shared" si="5"/>
        <v>255.99200000000002</v>
      </c>
      <c r="K27" s="37">
        <v>319.99</v>
      </c>
      <c r="L27" s="33">
        <f t="shared" si="6"/>
        <v>0</v>
      </c>
      <c r="M27" s="38">
        <f t="shared" si="7"/>
        <v>0</v>
      </c>
    </row>
    <row r="28" spans="1:13" x14ac:dyDescent="0.2">
      <c r="A28" s="32" t="s">
        <v>88</v>
      </c>
      <c r="B28" s="33" t="s">
        <v>89</v>
      </c>
      <c r="C28" s="34" t="s">
        <v>78</v>
      </c>
      <c r="D28" s="32" t="s">
        <v>79</v>
      </c>
      <c r="E28" s="33"/>
      <c r="F28" s="33"/>
      <c r="G28" s="33"/>
      <c r="H28" s="33"/>
      <c r="I28" s="35">
        <f t="shared" si="4"/>
        <v>223.99299999999999</v>
      </c>
      <c r="J28" s="36">
        <f t="shared" si="5"/>
        <v>255.99200000000002</v>
      </c>
      <c r="K28" s="37">
        <v>319.99</v>
      </c>
      <c r="L28" s="33">
        <f t="shared" si="6"/>
        <v>0</v>
      </c>
      <c r="M28" s="38">
        <f t="shared" si="7"/>
        <v>0</v>
      </c>
    </row>
    <row r="29" spans="1:13" x14ac:dyDescent="0.2">
      <c r="A29" s="32" t="s">
        <v>90</v>
      </c>
      <c r="B29" s="33" t="s">
        <v>89</v>
      </c>
      <c r="C29" s="34" t="s">
        <v>82</v>
      </c>
      <c r="D29" s="32" t="s">
        <v>83</v>
      </c>
      <c r="E29" s="33"/>
      <c r="F29" s="33"/>
      <c r="G29" s="33"/>
      <c r="H29" s="33"/>
      <c r="I29" s="35">
        <f t="shared" si="4"/>
        <v>223.99299999999999</v>
      </c>
      <c r="J29" s="36">
        <f t="shared" si="5"/>
        <v>255.99200000000002</v>
      </c>
      <c r="K29" s="37">
        <v>319.99</v>
      </c>
      <c r="L29" s="33">
        <f t="shared" si="6"/>
        <v>0</v>
      </c>
      <c r="M29" s="38">
        <f t="shared" si="7"/>
        <v>0</v>
      </c>
    </row>
    <row r="30" spans="1:13" x14ac:dyDescent="0.2">
      <c r="A30" s="32" t="s">
        <v>88</v>
      </c>
      <c r="B30" s="33" t="s">
        <v>89</v>
      </c>
      <c r="C30" s="34" t="s">
        <v>84</v>
      </c>
      <c r="D30" s="32" t="s">
        <v>85</v>
      </c>
      <c r="E30" s="33"/>
      <c r="F30" s="33"/>
      <c r="G30" s="33"/>
      <c r="H30" s="33"/>
      <c r="I30" s="35">
        <f t="shared" si="4"/>
        <v>223.99299999999999</v>
      </c>
      <c r="J30" s="36">
        <f t="shared" si="5"/>
        <v>255.99200000000002</v>
      </c>
      <c r="K30" s="37">
        <v>319.99</v>
      </c>
      <c r="L30" s="33">
        <f t="shared" si="6"/>
        <v>0</v>
      </c>
      <c r="M30" s="38">
        <f t="shared" si="7"/>
        <v>0</v>
      </c>
    </row>
    <row r="31" spans="1:13" x14ac:dyDescent="0.2">
      <c r="A31" s="32" t="s">
        <v>93</v>
      </c>
      <c r="B31" s="33" t="s">
        <v>94</v>
      </c>
      <c r="C31" s="34" t="s">
        <v>91</v>
      </c>
      <c r="D31" s="32" t="s">
        <v>92</v>
      </c>
      <c r="E31" s="33"/>
      <c r="F31" s="33"/>
      <c r="G31" s="33"/>
      <c r="H31" s="33"/>
      <c r="I31" s="35">
        <f t="shared" ref="I31:I34" si="8">K31-(K31*0.3)</f>
        <v>279.99299999999999</v>
      </c>
      <c r="J31" s="36">
        <f t="shared" ref="J31:J34" si="9">K31-(K31*0.2)</f>
        <v>319.99200000000002</v>
      </c>
      <c r="K31" s="37">
        <v>399.99</v>
      </c>
      <c r="L31" s="33">
        <f t="shared" ref="L31:L34" si="10">SUM(E31:H31)</f>
        <v>0</v>
      </c>
      <c r="M31" s="38">
        <f t="shared" ref="M31:M34" si="11">I31*L31</f>
        <v>0</v>
      </c>
    </row>
    <row r="32" spans="1:13" x14ac:dyDescent="0.2">
      <c r="A32" s="32" t="s">
        <v>97</v>
      </c>
      <c r="B32" s="33" t="s">
        <v>98</v>
      </c>
      <c r="C32" s="34" t="s">
        <v>95</v>
      </c>
      <c r="D32" s="32" t="s">
        <v>96</v>
      </c>
      <c r="E32" s="33"/>
      <c r="F32" s="33"/>
      <c r="G32" s="33"/>
      <c r="H32" s="33"/>
      <c r="I32" s="35">
        <f t="shared" si="8"/>
        <v>279.99299999999999</v>
      </c>
      <c r="J32" s="36">
        <f t="shared" si="9"/>
        <v>319.99200000000002</v>
      </c>
      <c r="K32" s="37">
        <v>399.99</v>
      </c>
      <c r="L32" s="33">
        <f t="shared" si="10"/>
        <v>0</v>
      </c>
      <c r="M32" s="38">
        <f t="shared" si="11"/>
        <v>0</v>
      </c>
    </row>
    <row r="33" spans="1:13" x14ac:dyDescent="0.2">
      <c r="A33" s="32" t="s">
        <v>90</v>
      </c>
      <c r="B33" s="33" t="s">
        <v>99</v>
      </c>
      <c r="C33" s="34" t="s">
        <v>91</v>
      </c>
      <c r="D33" s="32" t="s">
        <v>92</v>
      </c>
      <c r="E33" s="33"/>
      <c r="F33" s="33"/>
      <c r="G33" s="33"/>
      <c r="H33" s="33"/>
      <c r="I33" s="35">
        <f t="shared" si="8"/>
        <v>223.99299999999999</v>
      </c>
      <c r="J33" s="36">
        <f t="shared" si="9"/>
        <v>255.99200000000002</v>
      </c>
      <c r="K33" s="37">
        <v>319.99</v>
      </c>
      <c r="L33" s="33">
        <f t="shared" si="10"/>
        <v>0</v>
      </c>
      <c r="M33" s="38">
        <f t="shared" si="11"/>
        <v>0</v>
      </c>
    </row>
    <row r="34" spans="1:13" x14ac:dyDescent="0.2">
      <c r="A34" s="32" t="s">
        <v>100</v>
      </c>
      <c r="B34" s="33" t="s">
        <v>101</v>
      </c>
      <c r="C34" s="34" t="s">
        <v>95</v>
      </c>
      <c r="D34" s="32" t="s">
        <v>96</v>
      </c>
      <c r="E34" s="33"/>
      <c r="F34" s="33"/>
      <c r="G34" s="33"/>
      <c r="H34" s="33"/>
      <c r="I34" s="35">
        <f t="shared" si="8"/>
        <v>223.99299999999999</v>
      </c>
      <c r="J34" s="36">
        <f t="shared" si="9"/>
        <v>255.99200000000002</v>
      </c>
      <c r="K34" s="37">
        <v>319.99</v>
      </c>
      <c r="L34" s="33">
        <f t="shared" si="10"/>
        <v>0</v>
      </c>
      <c r="M34" s="38">
        <f t="shared" si="11"/>
        <v>0</v>
      </c>
    </row>
    <row r="35" spans="1:13" x14ac:dyDescent="0.2">
      <c r="A35" s="28" t="s">
        <v>9</v>
      </c>
      <c r="B35" s="28" t="s">
        <v>10</v>
      </c>
      <c r="C35" s="29" t="s">
        <v>11</v>
      </c>
      <c r="D35" s="28" t="s">
        <v>12</v>
      </c>
      <c r="E35" s="29" t="s">
        <v>13</v>
      </c>
      <c r="F35" s="29" t="s">
        <v>14</v>
      </c>
      <c r="G35" s="29" t="s">
        <v>15</v>
      </c>
      <c r="H35" s="29" t="s">
        <v>16</v>
      </c>
      <c r="I35" s="30" t="s">
        <v>17</v>
      </c>
      <c r="J35" s="30" t="s">
        <v>18</v>
      </c>
      <c r="K35" s="31" t="s">
        <v>19</v>
      </c>
      <c r="L35" s="29" t="s">
        <v>20</v>
      </c>
      <c r="M35" s="29" t="s">
        <v>21</v>
      </c>
    </row>
    <row r="36" spans="1:13" x14ac:dyDescent="0.2">
      <c r="A36" s="32" t="s">
        <v>102</v>
      </c>
      <c r="B36" s="33" t="s">
        <v>103</v>
      </c>
      <c r="C36" s="34" t="s">
        <v>104</v>
      </c>
      <c r="D36" s="32" t="s">
        <v>105</v>
      </c>
      <c r="E36" s="33"/>
      <c r="F36" s="33"/>
      <c r="G36" s="33"/>
      <c r="H36" s="33"/>
      <c r="I36" s="35">
        <f t="shared" ref="I36:I41" si="12">K36-(K36*0.3)</f>
        <v>209.99299999999999</v>
      </c>
      <c r="J36" s="36">
        <f t="shared" ref="J36:J41" si="13">K36-(K36*0.2)</f>
        <v>239.99200000000002</v>
      </c>
      <c r="K36" s="37">
        <v>299.99</v>
      </c>
      <c r="L36" s="33">
        <f t="shared" ref="L36:L41" si="14">SUM(E36:H36)</f>
        <v>0</v>
      </c>
      <c r="M36" s="38">
        <f t="shared" ref="M36:M41" si="15">I36*L36</f>
        <v>0</v>
      </c>
    </row>
    <row r="37" spans="1:13" x14ac:dyDescent="0.2">
      <c r="A37" s="32" t="s">
        <v>106</v>
      </c>
      <c r="B37" s="33" t="s">
        <v>107</v>
      </c>
      <c r="C37" s="34" t="s">
        <v>104</v>
      </c>
      <c r="D37" s="32" t="s">
        <v>105</v>
      </c>
      <c r="E37" s="33"/>
      <c r="F37" s="33"/>
      <c r="G37" s="33"/>
      <c r="H37" s="33"/>
      <c r="I37" s="35">
        <f t="shared" si="12"/>
        <v>188.99299999999999</v>
      </c>
      <c r="J37" s="36">
        <f t="shared" si="13"/>
        <v>215.99200000000002</v>
      </c>
      <c r="K37" s="37">
        <v>269.99</v>
      </c>
      <c r="L37" s="33">
        <f t="shared" si="14"/>
        <v>0</v>
      </c>
      <c r="M37" s="38">
        <f t="shared" si="15"/>
        <v>0</v>
      </c>
    </row>
    <row r="38" spans="1:13" x14ac:dyDescent="0.2">
      <c r="A38" s="32" t="s">
        <v>108</v>
      </c>
      <c r="B38" s="33" t="s">
        <v>109</v>
      </c>
      <c r="C38" s="34" t="s">
        <v>110</v>
      </c>
      <c r="D38" s="32" t="s">
        <v>111</v>
      </c>
      <c r="E38" s="33"/>
      <c r="F38" s="33"/>
      <c r="G38" s="33"/>
      <c r="H38" s="33"/>
      <c r="I38" s="35">
        <f t="shared" si="12"/>
        <v>209.99299999999999</v>
      </c>
      <c r="J38" s="36">
        <f t="shared" si="13"/>
        <v>239.99200000000002</v>
      </c>
      <c r="K38" s="37">
        <v>299.99</v>
      </c>
      <c r="L38" s="33">
        <f t="shared" si="14"/>
        <v>0</v>
      </c>
      <c r="M38" s="38">
        <f t="shared" si="15"/>
        <v>0</v>
      </c>
    </row>
    <row r="39" spans="1:13" x14ac:dyDescent="0.2">
      <c r="A39" s="32" t="s">
        <v>112</v>
      </c>
      <c r="B39" s="33" t="s">
        <v>113</v>
      </c>
      <c r="C39" s="34" t="s">
        <v>110</v>
      </c>
      <c r="D39" s="32" t="s">
        <v>111</v>
      </c>
      <c r="E39" s="33"/>
      <c r="F39" s="33"/>
      <c r="G39" s="33"/>
      <c r="H39" s="33"/>
      <c r="I39" s="35">
        <f t="shared" si="12"/>
        <v>188.99299999999999</v>
      </c>
      <c r="J39" s="36">
        <f t="shared" si="13"/>
        <v>215.99200000000002</v>
      </c>
      <c r="K39" s="37">
        <v>269.99</v>
      </c>
      <c r="L39" s="33">
        <f t="shared" si="14"/>
        <v>0</v>
      </c>
      <c r="M39" s="38">
        <f t="shared" si="15"/>
        <v>0</v>
      </c>
    </row>
    <row r="40" spans="1:13" x14ac:dyDescent="0.2">
      <c r="A40" s="32" t="s">
        <v>114</v>
      </c>
      <c r="B40" s="33" t="s">
        <v>115</v>
      </c>
      <c r="C40" s="34" t="s">
        <v>116</v>
      </c>
      <c r="D40" s="32" t="s">
        <v>117</v>
      </c>
      <c r="E40" s="33"/>
      <c r="F40" s="33"/>
      <c r="G40" s="33"/>
      <c r="H40" s="33"/>
      <c r="I40" s="35">
        <f t="shared" si="12"/>
        <v>244.99299999999999</v>
      </c>
      <c r="J40" s="36">
        <f t="shared" si="13"/>
        <v>279.99200000000002</v>
      </c>
      <c r="K40" s="37">
        <v>349.99</v>
      </c>
      <c r="L40" s="33">
        <f t="shared" si="14"/>
        <v>0</v>
      </c>
      <c r="M40" s="38">
        <f t="shared" si="15"/>
        <v>0</v>
      </c>
    </row>
    <row r="41" spans="1:13" x14ac:dyDescent="0.2">
      <c r="A41" s="32" t="s">
        <v>114</v>
      </c>
      <c r="B41" s="33" t="s">
        <v>115</v>
      </c>
      <c r="C41" s="34" t="s">
        <v>118</v>
      </c>
      <c r="D41" s="32" t="s">
        <v>119</v>
      </c>
      <c r="E41" s="33"/>
      <c r="F41" s="33"/>
      <c r="G41" s="33"/>
      <c r="H41" s="33"/>
      <c r="I41" s="35">
        <f t="shared" si="12"/>
        <v>244.99299999999999</v>
      </c>
      <c r="J41" s="36">
        <f t="shared" si="13"/>
        <v>279.99200000000002</v>
      </c>
      <c r="K41" s="37">
        <v>349.99</v>
      </c>
      <c r="L41" s="33">
        <f t="shared" si="14"/>
        <v>0</v>
      </c>
      <c r="M41" s="38">
        <f t="shared" si="15"/>
        <v>0</v>
      </c>
    </row>
    <row r="42" spans="1:13" x14ac:dyDescent="0.2">
      <c r="L42" s="26">
        <f>SUM(L2:L41)</f>
        <v>0</v>
      </c>
      <c r="M42" s="27">
        <f>SUM(M2:M41)</f>
        <v>0</v>
      </c>
    </row>
    <row r="43" spans="1:13" x14ac:dyDescent="0.2">
      <c r="A43" s="22"/>
      <c r="C43" s="22"/>
      <c r="D43" s="22"/>
    </row>
    <row r="44" spans="1:13" x14ac:dyDescent="0.2">
      <c r="A44" s="22"/>
      <c r="C44" s="22"/>
      <c r="D44" s="22"/>
    </row>
    <row r="45" spans="1:13" x14ac:dyDescent="0.2">
      <c r="A45" s="22"/>
      <c r="C45" s="22"/>
      <c r="D45" s="22"/>
    </row>
    <row r="46" spans="1:13" x14ac:dyDescent="0.2">
      <c r="A46" s="22"/>
      <c r="C46" s="22"/>
      <c r="D46" s="22"/>
    </row>
    <row r="47" spans="1:13" x14ac:dyDescent="0.2">
      <c r="A47" s="22"/>
      <c r="C47" s="22"/>
      <c r="D47" s="22"/>
    </row>
    <row r="48" spans="1:13" x14ac:dyDescent="0.2">
      <c r="A48" s="22"/>
      <c r="C48" s="22"/>
      <c r="D48" s="22"/>
    </row>
    <row r="49" spans="1:4" x14ac:dyDescent="0.2">
      <c r="A49" s="22"/>
      <c r="C49" s="22"/>
      <c r="D49" s="22"/>
    </row>
    <row r="50" spans="1:4" x14ac:dyDescent="0.2">
      <c r="A50" s="22"/>
      <c r="C50" s="22"/>
      <c r="D50" s="22"/>
    </row>
    <row r="51" spans="1:4" x14ac:dyDescent="0.2">
      <c r="A51" s="22"/>
      <c r="C51" s="22"/>
      <c r="D51" s="22"/>
    </row>
    <row r="52" spans="1:4" x14ac:dyDescent="0.2">
      <c r="A52" s="22"/>
      <c r="C52" s="22"/>
      <c r="D52" s="22"/>
    </row>
    <row r="53" spans="1:4" x14ac:dyDescent="0.2">
      <c r="A53" s="22"/>
      <c r="C53" s="22"/>
      <c r="D53" s="22"/>
    </row>
    <row r="54" spans="1:4" x14ac:dyDescent="0.2">
      <c r="A54" s="22"/>
      <c r="C54" s="22"/>
      <c r="D54" s="22"/>
    </row>
    <row r="55" spans="1:4" x14ac:dyDescent="0.2">
      <c r="A55" s="22"/>
      <c r="C55" s="22"/>
      <c r="D55" s="22"/>
    </row>
    <row r="56" spans="1:4" x14ac:dyDescent="0.2">
      <c r="A56" s="22"/>
      <c r="C56" s="22"/>
      <c r="D56" s="22"/>
    </row>
    <row r="57" spans="1:4" x14ac:dyDescent="0.2">
      <c r="A57" s="22"/>
      <c r="C57" s="22"/>
      <c r="D57" s="22"/>
    </row>
    <row r="58" spans="1:4" x14ac:dyDescent="0.2">
      <c r="A58" s="22"/>
      <c r="C58" s="22"/>
      <c r="D58" s="22"/>
    </row>
    <row r="59" spans="1:4" x14ac:dyDescent="0.2">
      <c r="A59" s="22"/>
      <c r="C59" s="22"/>
      <c r="D59" s="22"/>
    </row>
    <row r="60" spans="1:4" x14ac:dyDescent="0.2">
      <c r="A60" s="22"/>
      <c r="C60" s="22"/>
      <c r="D60" s="22"/>
    </row>
    <row r="61" spans="1:4" x14ac:dyDescent="0.2">
      <c r="A61" s="22"/>
      <c r="C61" s="22"/>
      <c r="D61" s="22"/>
    </row>
    <row r="62" spans="1:4" x14ac:dyDescent="0.2">
      <c r="A62" s="22"/>
      <c r="C62" s="22"/>
      <c r="D62" s="22"/>
    </row>
    <row r="63" spans="1:4" x14ac:dyDescent="0.2">
      <c r="A63" s="22"/>
      <c r="C63" s="22"/>
      <c r="D63" s="22"/>
    </row>
    <row r="64" spans="1:4" x14ac:dyDescent="0.2">
      <c r="A64" s="22"/>
      <c r="C64" s="22"/>
      <c r="D64" s="22"/>
    </row>
    <row r="65" spans="1:4" x14ac:dyDescent="0.2">
      <c r="A65" s="22"/>
      <c r="C65" s="22"/>
      <c r="D65" s="22"/>
    </row>
    <row r="66" spans="1:4" x14ac:dyDescent="0.2">
      <c r="A66" s="22"/>
      <c r="C66" s="22"/>
      <c r="D66" s="22"/>
    </row>
    <row r="67" spans="1:4" x14ac:dyDescent="0.2">
      <c r="A67" s="22"/>
      <c r="C67" s="22"/>
      <c r="D67" s="22"/>
    </row>
    <row r="68" spans="1:4" x14ac:dyDescent="0.2">
      <c r="A68" s="22"/>
      <c r="C68" s="22"/>
      <c r="D68" s="22"/>
    </row>
    <row r="69" spans="1:4" x14ac:dyDescent="0.2">
      <c r="A69" s="22"/>
      <c r="C69" s="22"/>
      <c r="D69" s="22"/>
    </row>
    <row r="70" spans="1:4" x14ac:dyDescent="0.2">
      <c r="A70" s="22"/>
      <c r="C70" s="22"/>
      <c r="D70" s="22"/>
    </row>
    <row r="71" spans="1:4" x14ac:dyDescent="0.2">
      <c r="A71" s="22"/>
      <c r="C71" s="22"/>
      <c r="D71" s="22"/>
    </row>
    <row r="72" spans="1:4" x14ac:dyDescent="0.2">
      <c r="A72" s="22"/>
      <c r="C72" s="22"/>
      <c r="D72" s="22"/>
    </row>
    <row r="73" spans="1:4" x14ac:dyDescent="0.2">
      <c r="A73" s="22"/>
      <c r="C73" s="22"/>
      <c r="D73" s="22"/>
    </row>
    <row r="74" spans="1:4" x14ac:dyDescent="0.2">
      <c r="A74" s="22"/>
      <c r="C74" s="22"/>
      <c r="D74" s="22"/>
    </row>
    <row r="75" spans="1:4" x14ac:dyDescent="0.2">
      <c r="A75" s="22"/>
      <c r="C75" s="22"/>
      <c r="D75" s="22"/>
    </row>
    <row r="76" spans="1:4" x14ac:dyDescent="0.2">
      <c r="A76" s="22"/>
      <c r="C76" s="22"/>
      <c r="D76" s="22"/>
    </row>
    <row r="77" spans="1:4" x14ac:dyDescent="0.2">
      <c r="A77" s="22"/>
      <c r="C77" s="22"/>
      <c r="D77" s="22"/>
    </row>
    <row r="78" spans="1:4" x14ac:dyDescent="0.2">
      <c r="A78" s="22"/>
      <c r="C78" s="22"/>
      <c r="D78" s="22"/>
    </row>
    <row r="79" spans="1:4" x14ac:dyDescent="0.2">
      <c r="A79" s="22"/>
      <c r="C79" s="22"/>
      <c r="D79" s="22"/>
    </row>
    <row r="80" spans="1:4" x14ac:dyDescent="0.2">
      <c r="A80" s="22"/>
      <c r="C80" s="22"/>
      <c r="D80" s="22"/>
    </row>
    <row r="81" spans="1:4" x14ac:dyDescent="0.2">
      <c r="A81" s="22"/>
      <c r="C81" s="22"/>
      <c r="D81" s="22"/>
    </row>
    <row r="82" spans="1:4" x14ac:dyDescent="0.2">
      <c r="A82" s="22"/>
      <c r="C82" s="22"/>
      <c r="D82" s="22"/>
    </row>
    <row r="83" spans="1:4" x14ac:dyDescent="0.2">
      <c r="A83" s="22"/>
      <c r="C83" s="22"/>
      <c r="D83" s="22"/>
    </row>
    <row r="84" spans="1:4" x14ac:dyDescent="0.2">
      <c r="A84" s="22"/>
      <c r="C84" s="22"/>
      <c r="D84" s="22"/>
    </row>
    <row r="85" spans="1:4" x14ac:dyDescent="0.2">
      <c r="A85" s="22"/>
      <c r="C85" s="22"/>
      <c r="D85" s="22"/>
    </row>
    <row r="86" spans="1:4" x14ac:dyDescent="0.2">
      <c r="A86" s="22"/>
      <c r="C86" s="22"/>
      <c r="D86" s="22"/>
    </row>
    <row r="87" spans="1:4" x14ac:dyDescent="0.2">
      <c r="A87" s="22"/>
      <c r="C87" s="22"/>
      <c r="D87" s="22"/>
    </row>
    <row r="88" spans="1:4" x14ac:dyDescent="0.2">
      <c r="A88" s="22"/>
      <c r="C88" s="22"/>
      <c r="D88" s="22"/>
    </row>
    <row r="89" spans="1:4" x14ac:dyDescent="0.2">
      <c r="A89" s="22"/>
      <c r="C89" s="22"/>
      <c r="D89" s="22"/>
    </row>
    <row r="90" spans="1:4" x14ac:dyDescent="0.2">
      <c r="A90" s="22"/>
      <c r="C90" s="22"/>
      <c r="D90" s="22"/>
    </row>
    <row r="91" spans="1:4" x14ac:dyDescent="0.2">
      <c r="A91" s="22"/>
      <c r="C91" s="22"/>
      <c r="D91" s="22"/>
    </row>
    <row r="92" spans="1:4" x14ac:dyDescent="0.2">
      <c r="A92" s="22"/>
      <c r="C92" s="22"/>
      <c r="D92" s="22"/>
    </row>
    <row r="93" spans="1:4" x14ac:dyDescent="0.2">
      <c r="A93" s="22"/>
      <c r="C93" s="22"/>
      <c r="D93" s="22"/>
    </row>
    <row r="94" spans="1:4" x14ac:dyDescent="0.2">
      <c r="A94" s="22"/>
      <c r="C94" s="22"/>
      <c r="D94" s="22"/>
    </row>
    <row r="95" spans="1:4" x14ac:dyDescent="0.2">
      <c r="A95" s="22"/>
      <c r="C95" s="22"/>
      <c r="D95" s="22"/>
    </row>
    <row r="96" spans="1:4" x14ac:dyDescent="0.2">
      <c r="A96" s="22"/>
      <c r="C96" s="22"/>
      <c r="D96" s="22"/>
    </row>
    <row r="97" spans="1:4" x14ac:dyDescent="0.2">
      <c r="A97" s="22"/>
      <c r="C97" s="22"/>
      <c r="D97" s="22"/>
    </row>
    <row r="98" spans="1:4" x14ac:dyDescent="0.2">
      <c r="A98" s="22"/>
      <c r="C98" s="22"/>
      <c r="D98" s="22"/>
    </row>
    <row r="99" spans="1:4" x14ac:dyDescent="0.2">
      <c r="A99" s="22"/>
      <c r="C99" s="22"/>
      <c r="D99" s="22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O8"/>
  <sheetViews>
    <sheetView zoomScaleNormal="100" workbookViewId="0">
      <selection activeCell="E2" sqref="E2"/>
    </sheetView>
  </sheetViews>
  <sheetFormatPr baseColWidth="10" defaultColWidth="8.5" defaultRowHeight="16" x14ac:dyDescent="0.2"/>
  <cols>
    <col min="1" max="1" width="11.83203125" style="16" customWidth="1"/>
    <col min="2" max="2" width="63.1640625" style="15" customWidth="1"/>
    <col min="3" max="3" width="11.83203125" style="16" customWidth="1"/>
    <col min="4" max="4" width="13.1640625" style="17" bestFit="1" customWidth="1"/>
    <col min="5" max="10" width="5.6640625" style="15" customWidth="1"/>
    <col min="11" max="11" width="13.5" style="15" bestFit="1" customWidth="1"/>
    <col min="12" max="13" width="11.83203125" style="15" customWidth="1"/>
    <col min="14" max="14" width="5" style="15" customWidth="1"/>
    <col min="15" max="15" width="15.1640625" style="15" customWidth="1"/>
    <col min="16" max="16384" width="8.5" style="15"/>
  </cols>
  <sheetData>
    <row r="1" spans="1:15" x14ac:dyDescent="0.2">
      <c r="A1" s="41" t="s">
        <v>9</v>
      </c>
      <c r="B1" s="41" t="s">
        <v>10</v>
      </c>
      <c r="C1" s="41" t="s">
        <v>120</v>
      </c>
      <c r="D1" s="41" t="s">
        <v>12</v>
      </c>
      <c r="E1" s="42" t="s">
        <v>13</v>
      </c>
      <c r="F1" s="42" t="s">
        <v>121</v>
      </c>
      <c r="G1" s="42" t="s">
        <v>122</v>
      </c>
      <c r="H1" s="42" t="s">
        <v>123</v>
      </c>
      <c r="I1" s="42" t="s">
        <v>124</v>
      </c>
      <c r="J1" s="42" t="s">
        <v>16</v>
      </c>
      <c r="K1" s="43" t="s">
        <v>17</v>
      </c>
      <c r="L1" s="43" t="s">
        <v>18</v>
      </c>
      <c r="M1" s="44" t="s">
        <v>19</v>
      </c>
      <c r="N1" s="42" t="s">
        <v>125</v>
      </c>
      <c r="O1" s="42" t="s">
        <v>21</v>
      </c>
    </row>
    <row r="2" spans="1:15" x14ac:dyDescent="0.2">
      <c r="A2" s="45" t="s">
        <v>127</v>
      </c>
      <c r="B2" s="18" t="s">
        <v>128</v>
      </c>
      <c r="C2" s="45" t="s">
        <v>29</v>
      </c>
      <c r="D2" s="46" t="s">
        <v>129</v>
      </c>
      <c r="E2" s="18"/>
      <c r="F2" s="18"/>
      <c r="G2" s="18"/>
      <c r="H2" s="18"/>
      <c r="I2" s="18"/>
      <c r="J2" s="47" t="s">
        <v>126</v>
      </c>
      <c r="K2" s="48">
        <f>M2-(M2*0.3)</f>
        <v>384.99300000000005</v>
      </c>
      <c r="L2" s="36">
        <f>M2-(M2*0.2)</f>
        <v>439.99200000000002</v>
      </c>
      <c r="M2" s="57">
        <v>549.99</v>
      </c>
      <c r="N2" s="49">
        <f t="shared" ref="N2:N7" si="0">SUM(E2:J2)</f>
        <v>0</v>
      </c>
      <c r="O2" s="50">
        <f t="shared" ref="O2:O7" si="1">K2*N2</f>
        <v>0</v>
      </c>
    </row>
    <row r="3" spans="1:15" x14ac:dyDescent="0.2">
      <c r="A3" s="51" t="s">
        <v>130</v>
      </c>
      <c r="B3" s="52" t="s">
        <v>131</v>
      </c>
      <c r="C3" s="51" t="s">
        <v>45</v>
      </c>
      <c r="D3" s="53" t="s">
        <v>46</v>
      </c>
      <c r="E3" s="18"/>
      <c r="F3" s="18"/>
      <c r="G3" s="18"/>
      <c r="H3" s="18"/>
      <c r="I3" s="18"/>
      <c r="J3" s="47" t="s">
        <v>126</v>
      </c>
      <c r="K3" s="48">
        <f t="shared" ref="K3:K7" si="2">M3-(M3*0.3)</f>
        <v>384.99300000000005</v>
      </c>
      <c r="L3" s="36">
        <f t="shared" ref="L3:L7" si="3">M3-(M3*0.2)</f>
        <v>439.99200000000002</v>
      </c>
      <c r="M3" s="57">
        <v>549.99</v>
      </c>
      <c r="N3" s="49">
        <f t="shared" si="0"/>
        <v>0</v>
      </c>
      <c r="O3" s="50">
        <f t="shared" si="1"/>
        <v>0</v>
      </c>
    </row>
    <row r="4" spans="1:15" x14ac:dyDescent="0.2">
      <c r="A4" s="51" t="s">
        <v>132</v>
      </c>
      <c r="B4" s="52" t="s">
        <v>133</v>
      </c>
      <c r="C4" s="51" t="s">
        <v>55</v>
      </c>
      <c r="D4" s="53" t="s">
        <v>56</v>
      </c>
      <c r="E4" s="18"/>
      <c r="F4" s="18"/>
      <c r="G4" s="18"/>
      <c r="H4" s="18"/>
      <c r="I4" s="18"/>
      <c r="J4" s="47" t="s">
        <v>126</v>
      </c>
      <c r="K4" s="48">
        <f t="shared" si="2"/>
        <v>384.99300000000005</v>
      </c>
      <c r="L4" s="36">
        <f t="shared" si="3"/>
        <v>439.99200000000002</v>
      </c>
      <c r="M4" s="57">
        <v>549.99</v>
      </c>
      <c r="N4" s="49">
        <f t="shared" si="0"/>
        <v>0</v>
      </c>
      <c r="O4" s="50">
        <f t="shared" si="1"/>
        <v>0</v>
      </c>
    </row>
    <row r="5" spans="1:15" x14ac:dyDescent="0.2">
      <c r="A5" s="51" t="s">
        <v>134</v>
      </c>
      <c r="B5" s="52" t="s">
        <v>135</v>
      </c>
      <c r="C5" s="51" t="s">
        <v>39</v>
      </c>
      <c r="D5" s="53" t="s">
        <v>40</v>
      </c>
      <c r="E5" s="18"/>
      <c r="F5" s="18"/>
      <c r="G5" s="18"/>
      <c r="H5" s="18"/>
      <c r="I5" s="18"/>
      <c r="J5" s="47" t="s">
        <v>126</v>
      </c>
      <c r="K5" s="48">
        <f t="shared" si="2"/>
        <v>384.99300000000005</v>
      </c>
      <c r="L5" s="36">
        <f t="shared" si="3"/>
        <v>439.99200000000002</v>
      </c>
      <c r="M5" s="57">
        <v>549.99</v>
      </c>
      <c r="N5" s="49">
        <f t="shared" si="0"/>
        <v>0</v>
      </c>
      <c r="O5" s="50">
        <f t="shared" si="1"/>
        <v>0</v>
      </c>
    </row>
    <row r="6" spans="1:15" x14ac:dyDescent="0.2">
      <c r="A6" s="51" t="s">
        <v>136</v>
      </c>
      <c r="B6" s="52" t="s">
        <v>137</v>
      </c>
      <c r="C6" s="51" t="s">
        <v>65</v>
      </c>
      <c r="D6" s="53" t="s">
        <v>66</v>
      </c>
      <c r="E6" s="18"/>
      <c r="F6" s="18"/>
      <c r="G6" s="18"/>
      <c r="H6" s="18"/>
      <c r="I6" s="18"/>
      <c r="J6" s="47" t="s">
        <v>126</v>
      </c>
      <c r="K6" s="48">
        <f t="shared" si="2"/>
        <v>384.99300000000005</v>
      </c>
      <c r="L6" s="36">
        <f t="shared" si="3"/>
        <v>439.99200000000002</v>
      </c>
      <c r="M6" s="57">
        <v>549.99</v>
      </c>
      <c r="N6" s="49">
        <f t="shared" si="0"/>
        <v>0</v>
      </c>
      <c r="O6" s="50">
        <f t="shared" si="1"/>
        <v>0</v>
      </c>
    </row>
    <row r="7" spans="1:15" x14ac:dyDescent="0.2">
      <c r="A7" s="51" t="s">
        <v>138</v>
      </c>
      <c r="B7" s="52" t="s">
        <v>139</v>
      </c>
      <c r="C7" s="51" t="s">
        <v>24</v>
      </c>
      <c r="D7" s="53" t="s">
        <v>25</v>
      </c>
      <c r="E7" s="18"/>
      <c r="F7" s="18"/>
      <c r="G7" s="18"/>
      <c r="H7" s="18"/>
      <c r="I7" s="18"/>
      <c r="J7" s="47" t="s">
        <v>126</v>
      </c>
      <c r="K7" s="48">
        <f t="shared" si="2"/>
        <v>384.99300000000005</v>
      </c>
      <c r="L7" s="36">
        <f t="shared" si="3"/>
        <v>439.99200000000002</v>
      </c>
      <c r="M7" s="57">
        <v>549.99</v>
      </c>
      <c r="N7" s="49">
        <f t="shared" si="0"/>
        <v>0</v>
      </c>
      <c r="O7" s="50">
        <f t="shared" si="1"/>
        <v>0</v>
      </c>
    </row>
    <row r="8" spans="1:15" x14ac:dyDescent="0.2">
      <c r="N8" s="39">
        <f>SUM(N2:N7)</f>
        <v>0</v>
      </c>
      <c r="O8" s="40">
        <f>SUM(O2:O7)</f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D8EB-DE7F-C345-9FA2-1BACD38C8891}">
  <sheetPr>
    <tabColor theme="3"/>
  </sheetPr>
  <dimension ref="A1:O27"/>
  <sheetViews>
    <sheetView workbookViewId="0">
      <selection activeCell="E2" sqref="E2"/>
    </sheetView>
  </sheetViews>
  <sheetFormatPr baseColWidth="10" defaultRowHeight="16" x14ac:dyDescent="0.2"/>
  <cols>
    <col min="1" max="1" width="10.83203125" style="15"/>
    <col min="2" max="2" width="61.1640625" style="15" bestFit="1" customWidth="1"/>
    <col min="3" max="3" width="10.83203125" style="15"/>
    <col min="4" max="4" width="13" style="15" bestFit="1" customWidth="1"/>
    <col min="5" max="9" width="8.6640625" style="15" customWidth="1"/>
    <col min="10" max="10" width="10.83203125" style="15"/>
    <col min="11" max="11" width="15.1640625" style="15" bestFit="1" customWidth="1"/>
    <col min="12" max="16384" width="10.83203125" style="15"/>
  </cols>
  <sheetData>
    <row r="1" spans="1:15" x14ac:dyDescent="0.2">
      <c r="A1" s="41" t="s">
        <v>9</v>
      </c>
      <c r="B1" s="41" t="s">
        <v>10</v>
      </c>
      <c r="C1" s="41" t="s">
        <v>120</v>
      </c>
      <c r="D1" s="41" t="s">
        <v>12</v>
      </c>
      <c r="E1" s="42" t="s">
        <v>13</v>
      </c>
      <c r="F1" s="42" t="s">
        <v>121</v>
      </c>
      <c r="G1" s="42" t="s">
        <v>122</v>
      </c>
      <c r="H1" s="42" t="s">
        <v>123</v>
      </c>
      <c r="I1" s="42" t="s">
        <v>124</v>
      </c>
      <c r="J1" s="42" t="s">
        <v>16</v>
      </c>
      <c r="K1" s="43" t="s">
        <v>17</v>
      </c>
      <c r="L1" s="43" t="s">
        <v>18</v>
      </c>
      <c r="M1" s="44" t="s">
        <v>19</v>
      </c>
      <c r="N1" s="42" t="s">
        <v>125</v>
      </c>
      <c r="O1" s="42" t="s">
        <v>21</v>
      </c>
    </row>
    <row r="2" spans="1:15" x14ac:dyDescent="0.2">
      <c r="A2" s="18" t="str">
        <f>"O101778"</f>
        <v>O101778</v>
      </c>
      <c r="B2" s="18" t="str">
        <f>"UYN UNISEX UYNNER CLUB HYPER T-SHIRT"</f>
        <v>UYN UNISEX UYNNER CLUB HYPER T-SHIRT</v>
      </c>
      <c r="C2" s="18" t="s">
        <v>186</v>
      </c>
      <c r="D2" s="18" t="s">
        <v>187</v>
      </c>
      <c r="E2" s="18"/>
      <c r="F2" s="18"/>
      <c r="G2" s="18"/>
      <c r="H2" s="18"/>
      <c r="I2" s="18"/>
      <c r="J2" s="19" t="s">
        <v>126</v>
      </c>
      <c r="K2" s="58">
        <f>M2-(M2*0.3)</f>
        <v>83.992999999999995</v>
      </c>
      <c r="L2" s="20">
        <f>M2-(M2*0.2)</f>
        <v>95.99199999999999</v>
      </c>
      <c r="M2" s="20">
        <v>119.99</v>
      </c>
      <c r="N2" s="18">
        <f>SUM(E2:I2)</f>
        <v>0</v>
      </c>
      <c r="O2" s="20">
        <f>N2*K2</f>
        <v>0</v>
      </c>
    </row>
    <row r="3" spans="1:15" x14ac:dyDescent="0.2">
      <c r="A3" s="18" t="str">
        <f>"O101778"</f>
        <v>O101778</v>
      </c>
      <c r="B3" s="18" t="str">
        <f t="shared" ref="B3:B6" si="0">"UYN UNISEX UYNNER CLUB HYPER T-SHIRT"</f>
        <v>UYN UNISEX UYNNER CLUB HYPER T-SHIRT</v>
      </c>
      <c r="C3" s="18" t="s">
        <v>188</v>
      </c>
      <c r="D3" s="18" t="s">
        <v>189</v>
      </c>
      <c r="E3" s="18"/>
      <c r="F3" s="18"/>
      <c r="G3" s="18"/>
      <c r="H3" s="18"/>
      <c r="I3" s="18"/>
      <c r="J3" s="19" t="s">
        <v>126</v>
      </c>
      <c r="K3" s="58">
        <f t="shared" ref="K3:K6" si="1">M3-(M3*0.3)</f>
        <v>83.992999999999995</v>
      </c>
      <c r="L3" s="20">
        <f t="shared" ref="L3:L26" si="2">M3-(M3*0.2)</f>
        <v>95.99199999999999</v>
      </c>
      <c r="M3" s="20">
        <v>119.99</v>
      </c>
      <c r="N3" s="18">
        <f t="shared" ref="N3:N15" si="3">SUM(E3:I3)</f>
        <v>0</v>
      </c>
      <c r="O3" s="20">
        <f t="shared" ref="O3:O26" si="4">N3*K3</f>
        <v>0</v>
      </c>
    </row>
    <row r="4" spans="1:15" x14ac:dyDescent="0.2">
      <c r="A4" s="18" t="str">
        <f>"O101778"</f>
        <v>O101778</v>
      </c>
      <c r="B4" s="18" t="str">
        <f t="shared" si="0"/>
        <v>UYN UNISEX UYNNER CLUB HYPER T-SHIRT</v>
      </c>
      <c r="C4" s="18" t="s">
        <v>190</v>
      </c>
      <c r="D4" s="18" t="s">
        <v>191</v>
      </c>
      <c r="E4" s="18"/>
      <c r="F4" s="18"/>
      <c r="G4" s="18"/>
      <c r="H4" s="18"/>
      <c r="I4" s="18"/>
      <c r="J4" s="19" t="s">
        <v>126</v>
      </c>
      <c r="K4" s="58">
        <f t="shared" si="1"/>
        <v>83.992999999999995</v>
      </c>
      <c r="L4" s="20">
        <f t="shared" si="2"/>
        <v>95.99199999999999</v>
      </c>
      <c r="M4" s="20">
        <v>119.99</v>
      </c>
      <c r="N4" s="18">
        <f t="shared" si="3"/>
        <v>0</v>
      </c>
      <c r="O4" s="20">
        <f t="shared" si="4"/>
        <v>0</v>
      </c>
    </row>
    <row r="5" spans="1:15" x14ac:dyDescent="0.2">
      <c r="A5" s="18" t="str">
        <f>"O101778"</f>
        <v>O101778</v>
      </c>
      <c r="B5" s="18" t="str">
        <f t="shared" si="0"/>
        <v>UYN UNISEX UYNNER CLUB HYPER T-SHIRT</v>
      </c>
      <c r="C5" s="18" t="s">
        <v>192</v>
      </c>
      <c r="D5" s="18" t="s">
        <v>193</v>
      </c>
      <c r="E5" s="18"/>
      <c r="F5" s="18"/>
      <c r="G5" s="18"/>
      <c r="H5" s="18"/>
      <c r="I5" s="18"/>
      <c r="J5" s="19" t="s">
        <v>126</v>
      </c>
      <c r="K5" s="58">
        <f t="shared" si="1"/>
        <v>83.992999999999995</v>
      </c>
      <c r="L5" s="20">
        <f t="shared" si="2"/>
        <v>95.99199999999999</v>
      </c>
      <c r="M5" s="20">
        <v>119.99</v>
      </c>
      <c r="N5" s="18">
        <f t="shared" si="3"/>
        <v>0</v>
      </c>
      <c r="O5" s="20">
        <f t="shared" si="4"/>
        <v>0</v>
      </c>
    </row>
    <row r="6" spans="1:15" x14ac:dyDescent="0.2">
      <c r="A6" s="18" t="str">
        <f>"O101778"</f>
        <v>O101778</v>
      </c>
      <c r="B6" s="18" t="str">
        <f t="shared" si="0"/>
        <v>UYN UNISEX UYNNER CLUB HYPER T-SHIRT</v>
      </c>
      <c r="C6" s="18" t="s">
        <v>194</v>
      </c>
      <c r="D6" s="18" t="s">
        <v>195</v>
      </c>
      <c r="E6" s="18"/>
      <c r="F6" s="18"/>
      <c r="G6" s="18"/>
      <c r="H6" s="18"/>
      <c r="I6" s="18"/>
      <c r="J6" s="19" t="s">
        <v>126</v>
      </c>
      <c r="K6" s="58">
        <f t="shared" si="1"/>
        <v>83.992999999999995</v>
      </c>
      <c r="L6" s="20">
        <f t="shared" si="2"/>
        <v>95.99199999999999</v>
      </c>
      <c r="M6" s="20">
        <v>119.99</v>
      </c>
      <c r="N6" s="18">
        <f t="shared" si="3"/>
        <v>0</v>
      </c>
      <c r="O6" s="20">
        <f t="shared" si="4"/>
        <v>0</v>
      </c>
    </row>
    <row r="7" spans="1:15" x14ac:dyDescent="0.2">
      <c r="A7" s="18" t="str">
        <f>"O101777"</f>
        <v>O101777</v>
      </c>
      <c r="B7" s="18" t="str">
        <f>"UYN UNISEX UYNNER CLUB #UYNNER T-SHIRT"</f>
        <v>UYN UNISEX UYNNER CLUB #UYNNER T-SHIRT</v>
      </c>
      <c r="C7" s="18" t="s">
        <v>186</v>
      </c>
      <c r="D7" s="18" t="s">
        <v>187</v>
      </c>
      <c r="E7" s="18"/>
      <c r="F7" s="18"/>
      <c r="G7" s="18"/>
      <c r="H7" s="18"/>
      <c r="I7" s="18"/>
      <c r="J7" s="19" t="s">
        <v>126</v>
      </c>
      <c r="K7" s="58">
        <f>M7-(M7*0.3)</f>
        <v>83.992999999999995</v>
      </c>
      <c r="L7" s="20">
        <f>M7-(M7*0.2)</f>
        <v>95.99199999999999</v>
      </c>
      <c r="M7" s="20">
        <v>119.99</v>
      </c>
      <c r="N7" s="18">
        <f t="shared" si="3"/>
        <v>0</v>
      </c>
      <c r="O7" s="20">
        <f t="shared" si="4"/>
        <v>0</v>
      </c>
    </row>
    <row r="8" spans="1:15" x14ac:dyDescent="0.2">
      <c r="A8" s="18" t="str">
        <f t="shared" ref="A8:A11" si="5">"O101777"</f>
        <v>O101777</v>
      </c>
      <c r="B8" s="18" t="str">
        <f t="shared" ref="B8:B11" si="6">"UYN UNISEX UYNNER CLUB #UYNNER T-SHIRT"</f>
        <v>UYN UNISEX UYNNER CLUB #UYNNER T-SHIRT</v>
      </c>
      <c r="C8" s="18" t="s">
        <v>188</v>
      </c>
      <c r="D8" s="18" t="s">
        <v>189</v>
      </c>
      <c r="E8" s="18"/>
      <c r="F8" s="18"/>
      <c r="G8" s="18"/>
      <c r="H8" s="18"/>
      <c r="I8" s="18"/>
      <c r="J8" s="19" t="s">
        <v>126</v>
      </c>
      <c r="K8" s="58">
        <f t="shared" ref="K8:K11" si="7">M8-(M8*0.3)</f>
        <v>83.992999999999995</v>
      </c>
      <c r="L8" s="20">
        <f t="shared" si="2"/>
        <v>95.99199999999999</v>
      </c>
      <c r="M8" s="20">
        <v>119.99</v>
      </c>
      <c r="N8" s="18">
        <f t="shared" si="3"/>
        <v>0</v>
      </c>
      <c r="O8" s="20">
        <f t="shared" si="4"/>
        <v>0</v>
      </c>
    </row>
    <row r="9" spans="1:15" x14ac:dyDescent="0.2">
      <c r="A9" s="18" t="str">
        <f t="shared" si="5"/>
        <v>O101777</v>
      </c>
      <c r="B9" s="18" t="str">
        <f t="shared" si="6"/>
        <v>UYN UNISEX UYNNER CLUB #UYNNER T-SHIRT</v>
      </c>
      <c r="C9" s="18" t="s">
        <v>190</v>
      </c>
      <c r="D9" s="18" t="s">
        <v>191</v>
      </c>
      <c r="E9" s="18"/>
      <c r="F9" s="18"/>
      <c r="G9" s="18"/>
      <c r="H9" s="18"/>
      <c r="I9" s="18"/>
      <c r="J9" s="19" t="s">
        <v>126</v>
      </c>
      <c r="K9" s="58">
        <f t="shared" si="7"/>
        <v>83.992999999999995</v>
      </c>
      <c r="L9" s="20">
        <f t="shared" si="2"/>
        <v>95.99199999999999</v>
      </c>
      <c r="M9" s="20">
        <v>119.99</v>
      </c>
      <c r="N9" s="18">
        <f t="shared" si="3"/>
        <v>0</v>
      </c>
      <c r="O9" s="20">
        <f t="shared" si="4"/>
        <v>0</v>
      </c>
    </row>
    <row r="10" spans="1:15" x14ac:dyDescent="0.2">
      <c r="A10" s="18" t="str">
        <f t="shared" si="5"/>
        <v>O101777</v>
      </c>
      <c r="B10" s="18" t="str">
        <f t="shared" si="6"/>
        <v>UYN UNISEX UYNNER CLUB #UYNNER T-SHIRT</v>
      </c>
      <c r="C10" s="18" t="s">
        <v>192</v>
      </c>
      <c r="D10" s="18" t="s">
        <v>193</v>
      </c>
      <c r="E10" s="18"/>
      <c r="F10" s="18"/>
      <c r="G10" s="18"/>
      <c r="H10" s="18"/>
      <c r="I10" s="18"/>
      <c r="J10" s="19" t="s">
        <v>126</v>
      </c>
      <c r="K10" s="58">
        <f t="shared" si="7"/>
        <v>83.992999999999995</v>
      </c>
      <c r="L10" s="20">
        <f t="shared" si="2"/>
        <v>95.99199999999999</v>
      </c>
      <c r="M10" s="20">
        <v>119.99</v>
      </c>
      <c r="N10" s="18">
        <f t="shared" si="3"/>
        <v>0</v>
      </c>
      <c r="O10" s="20">
        <f t="shared" si="4"/>
        <v>0</v>
      </c>
    </row>
    <row r="11" spans="1:15" x14ac:dyDescent="0.2">
      <c r="A11" s="18" t="str">
        <f t="shared" si="5"/>
        <v>O101777</v>
      </c>
      <c r="B11" s="18" t="str">
        <f t="shared" si="6"/>
        <v>UYN UNISEX UYNNER CLUB #UYNNER T-SHIRT</v>
      </c>
      <c r="C11" s="18" t="s">
        <v>194</v>
      </c>
      <c r="D11" s="18" t="s">
        <v>195</v>
      </c>
      <c r="E11" s="18"/>
      <c r="F11" s="18"/>
      <c r="G11" s="18"/>
      <c r="H11" s="18"/>
      <c r="I11" s="18"/>
      <c r="J11" s="19" t="s">
        <v>126</v>
      </c>
      <c r="K11" s="58">
        <f t="shared" si="7"/>
        <v>83.992999999999995</v>
      </c>
      <c r="L11" s="20">
        <f t="shared" si="2"/>
        <v>95.99199999999999</v>
      </c>
      <c r="M11" s="20">
        <v>119.99</v>
      </c>
      <c r="N11" s="18">
        <f t="shared" si="3"/>
        <v>0</v>
      </c>
      <c r="O11" s="20">
        <f t="shared" si="4"/>
        <v>0</v>
      </c>
    </row>
    <row r="12" spans="1:15" x14ac:dyDescent="0.2">
      <c r="A12" s="18" t="str">
        <f>"O101776"</f>
        <v>O101776</v>
      </c>
      <c r="B12" s="18" t="str">
        <f>"UYN UNISEX UYNNER CLUB SKIER T-SHIRT"</f>
        <v>UYN UNISEX UYNNER CLUB SKIER T-SHIRT</v>
      </c>
      <c r="C12" s="18" t="s">
        <v>186</v>
      </c>
      <c r="D12" s="18" t="s">
        <v>187</v>
      </c>
      <c r="E12" s="18"/>
      <c r="F12" s="18"/>
      <c r="G12" s="18"/>
      <c r="H12" s="18"/>
      <c r="I12" s="18"/>
      <c r="J12" s="19" t="s">
        <v>126</v>
      </c>
      <c r="K12" s="58">
        <f t="shared" ref="K12:K15" si="8">M12-(M12*0.3)</f>
        <v>83.992999999999995</v>
      </c>
      <c r="L12" s="20">
        <f t="shared" si="2"/>
        <v>95.99199999999999</v>
      </c>
      <c r="M12" s="20">
        <v>119.99</v>
      </c>
      <c r="N12" s="18">
        <f t="shared" si="3"/>
        <v>0</v>
      </c>
      <c r="O12" s="20">
        <f t="shared" si="4"/>
        <v>0</v>
      </c>
    </row>
    <row r="13" spans="1:15" x14ac:dyDescent="0.2">
      <c r="A13" s="18" t="str">
        <f t="shared" ref="A13:A15" si="9">"O101776"</f>
        <v>O101776</v>
      </c>
      <c r="B13" s="18" t="str">
        <f t="shared" ref="B13:B15" si="10">"UYN UNISEX UYNNER CLUB SKIER T-SHIRT"</f>
        <v>UYN UNISEX UYNNER CLUB SKIER T-SHIRT</v>
      </c>
      <c r="C13" s="18" t="s">
        <v>188</v>
      </c>
      <c r="D13" s="18" t="s">
        <v>189</v>
      </c>
      <c r="E13" s="18"/>
      <c r="F13" s="18"/>
      <c r="G13" s="18"/>
      <c r="H13" s="18"/>
      <c r="I13" s="18"/>
      <c r="J13" s="19" t="s">
        <v>126</v>
      </c>
      <c r="K13" s="58">
        <f t="shared" si="8"/>
        <v>83.992999999999995</v>
      </c>
      <c r="L13" s="20">
        <f t="shared" si="2"/>
        <v>95.99199999999999</v>
      </c>
      <c r="M13" s="20">
        <v>119.99</v>
      </c>
      <c r="N13" s="18">
        <f t="shared" si="3"/>
        <v>0</v>
      </c>
      <c r="O13" s="20">
        <f t="shared" si="4"/>
        <v>0</v>
      </c>
    </row>
    <row r="14" spans="1:15" x14ac:dyDescent="0.2">
      <c r="A14" s="18" t="str">
        <f t="shared" si="9"/>
        <v>O101776</v>
      </c>
      <c r="B14" s="18" t="str">
        <f t="shared" si="10"/>
        <v>UYN UNISEX UYNNER CLUB SKIER T-SHIRT</v>
      </c>
      <c r="C14" s="18" t="s">
        <v>190</v>
      </c>
      <c r="D14" s="18" t="s">
        <v>191</v>
      </c>
      <c r="E14" s="18"/>
      <c r="F14" s="18"/>
      <c r="G14" s="18"/>
      <c r="H14" s="18"/>
      <c r="I14" s="18"/>
      <c r="J14" s="19" t="s">
        <v>126</v>
      </c>
      <c r="K14" s="58">
        <f t="shared" si="8"/>
        <v>83.992999999999995</v>
      </c>
      <c r="L14" s="20">
        <f t="shared" si="2"/>
        <v>95.99199999999999</v>
      </c>
      <c r="M14" s="20">
        <v>119.99</v>
      </c>
      <c r="N14" s="18">
        <f t="shared" si="3"/>
        <v>0</v>
      </c>
      <c r="O14" s="20">
        <f t="shared" si="4"/>
        <v>0</v>
      </c>
    </row>
    <row r="15" spans="1:15" x14ac:dyDescent="0.2">
      <c r="A15" s="18" t="str">
        <f t="shared" si="9"/>
        <v>O101776</v>
      </c>
      <c r="B15" s="18" t="str">
        <f t="shared" si="10"/>
        <v>UYN UNISEX UYNNER CLUB SKIER T-SHIRT</v>
      </c>
      <c r="C15" s="18" t="s">
        <v>192</v>
      </c>
      <c r="D15" s="18" t="s">
        <v>193</v>
      </c>
      <c r="E15" s="18"/>
      <c r="F15" s="18"/>
      <c r="G15" s="18"/>
      <c r="H15" s="18"/>
      <c r="I15" s="18"/>
      <c r="J15" s="19" t="s">
        <v>126</v>
      </c>
      <c r="K15" s="58">
        <f t="shared" si="8"/>
        <v>83.992999999999995</v>
      </c>
      <c r="L15" s="20">
        <f t="shared" si="2"/>
        <v>95.99199999999999</v>
      </c>
      <c r="M15" s="20">
        <v>119.99</v>
      </c>
      <c r="N15" s="18">
        <f t="shared" si="3"/>
        <v>0</v>
      </c>
      <c r="O15" s="20">
        <f t="shared" si="4"/>
        <v>0</v>
      </c>
    </row>
    <row r="16" spans="1:15" x14ac:dyDescent="0.2">
      <c r="A16" s="41" t="s">
        <v>9</v>
      </c>
      <c r="B16" s="41" t="s">
        <v>10</v>
      </c>
      <c r="C16" s="41" t="s">
        <v>120</v>
      </c>
      <c r="D16" s="41" t="s">
        <v>12</v>
      </c>
      <c r="E16" s="42" t="s">
        <v>13</v>
      </c>
      <c r="F16" s="42" t="s">
        <v>121</v>
      </c>
      <c r="G16" s="42" t="s">
        <v>122</v>
      </c>
      <c r="H16" s="42" t="s">
        <v>123</v>
      </c>
      <c r="I16" s="42" t="s">
        <v>124</v>
      </c>
      <c r="J16" s="42" t="s">
        <v>16</v>
      </c>
      <c r="K16" s="43" t="s">
        <v>17</v>
      </c>
      <c r="L16" s="43" t="s">
        <v>18</v>
      </c>
      <c r="M16" s="44" t="s">
        <v>19</v>
      </c>
      <c r="N16" s="42" t="s">
        <v>125</v>
      </c>
      <c r="O16" s="42" t="s">
        <v>21</v>
      </c>
    </row>
    <row r="17" spans="1:15" ht="17" x14ac:dyDescent="0.25">
      <c r="A17" s="18" t="str">
        <f>"O101768"</f>
        <v>O101768</v>
      </c>
      <c r="B17" s="18" t="str">
        <f>"UYN UNISEX UYNNER CLUB #UYNNER HOODED SWEATSHIRT FULL ZIP"</f>
        <v>UYN UNISEX UYNNER CLUB #UYNNER HOODED SWEATSHIRT FULL ZIP</v>
      </c>
      <c r="C17" s="18" t="s">
        <v>188</v>
      </c>
      <c r="D17" s="18" t="s">
        <v>189</v>
      </c>
      <c r="E17" s="18"/>
      <c r="F17" s="18"/>
      <c r="G17" s="18"/>
      <c r="H17" s="18"/>
      <c r="I17" s="18"/>
      <c r="J17" s="19" t="s">
        <v>126</v>
      </c>
      <c r="K17" s="58">
        <f t="shared" ref="K17:K22" si="11">M17-(M17*0.3)</f>
        <v>209.99299999999999</v>
      </c>
      <c r="L17" s="20">
        <f t="shared" si="2"/>
        <v>239.99200000000002</v>
      </c>
      <c r="M17" s="14">
        <v>299.99</v>
      </c>
      <c r="N17" s="18">
        <f t="shared" ref="N17:N26" si="12">SUM(E17:I17)</f>
        <v>0</v>
      </c>
      <c r="O17" s="20">
        <f t="shared" si="4"/>
        <v>0</v>
      </c>
    </row>
    <row r="18" spans="1:15" ht="17" x14ac:dyDescent="0.25">
      <c r="A18" s="18" t="str">
        <f>"O101768"</f>
        <v>O101768</v>
      </c>
      <c r="B18" s="18" t="str">
        <f>"UYN UNISEX UYNNER CLUB #UYNNER HOODED SWEATSHIRT FULL ZIP"</f>
        <v>UYN UNISEX UYNNER CLUB #UYNNER HOODED SWEATSHIRT FULL ZIP</v>
      </c>
      <c r="C18" s="18" t="s">
        <v>190</v>
      </c>
      <c r="D18" s="18" t="s">
        <v>191</v>
      </c>
      <c r="E18" s="18"/>
      <c r="F18" s="18"/>
      <c r="G18" s="18"/>
      <c r="H18" s="18"/>
      <c r="I18" s="18"/>
      <c r="J18" s="19" t="s">
        <v>126</v>
      </c>
      <c r="K18" s="58">
        <f t="shared" si="11"/>
        <v>209.99299999999999</v>
      </c>
      <c r="L18" s="20">
        <f t="shared" si="2"/>
        <v>239.99200000000002</v>
      </c>
      <c r="M18" s="14">
        <v>299.99</v>
      </c>
      <c r="N18" s="18">
        <f t="shared" si="12"/>
        <v>0</v>
      </c>
      <c r="O18" s="20">
        <f t="shared" si="4"/>
        <v>0</v>
      </c>
    </row>
    <row r="19" spans="1:15" ht="17" x14ac:dyDescent="0.25">
      <c r="A19" s="18" t="str">
        <f>"O101773"</f>
        <v>O101773</v>
      </c>
      <c r="B19" s="18" t="str">
        <f>"UYN UNISEX UYNNER CLUB SKIER HOODED SWEATSHIRT"</f>
        <v>UYN UNISEX UYNNER CLUB SKIER HOODED SWEATSHIRT</v>
      </c>
      <c r="C19" s="18" t="s">
        <v>186</v>
      </c>
      <c r="D19" s="18" t="s">
        <v>187</v>
      </c>
      <c r="E19" s="18"/>
      <c r="F19" s="18"/>
      <c r="G19" s="18"/>
      <c r="H19" s="18"/>
      <c r="I19" s="18"/>
      <c r="J19" s="19" t="s">
        <v>126</v>
      </c>
      <c r="K19" s="58">
        <f t="shared" si="11"/>
        <v>174.99299999999999</v>
      </c>
      <c r="L19" s="20">
        <f t="shared" si="2"/>
        <v>199.99200000000002</v>
      </c>
      <c r="M19" s="14">
        <v>249.99</v>
      </c>
      <c r="N19" s="18">
        <f t="shared" si="12"/>
        <v>0</v>
      </c>
      <c r="O19" s="20">
        <f t="shared" si="4"/>
        <v>0</v>
      </c>
    </row>
    <row r="20" spans="1:15" ht="17" x14ac:dyDescent="0.25">
      <c r="A20" s="18" t="str">
        <f t="shared" ref="A20:A22" si="13">"O101773"</f>
        <v>O101773</v>
      </c>
      <c r="B20" s="18" t="str">
        <f t="shared" ref="B20:B22" si="14">"UYN UNISEX UYNNER CLUB SKIER HOODED SWEATSHIRT"</f>
        <v>UYN UNISEX UYNNER CLUB SKIER HOODED SWEATSHIRT</v>
      </c>
      <c r="C20" s="18" t="s">
        <v>188</v>
      </c>
      <c r="D20" s="18" t="s">
        <v>189</v>
      </c>
      <c r="E20" s="18"/>
      <c r="F20" s="18"/>
      <c r="G20" s="18"/>
      <c r="H20" s="18"/>
      <c r="I20" s="18"/>
      <c r="J20" s="19" t="s">
        <v>126</v>
      </c>
      <c r="K20" s="58">
        <f t="shared" si="11"/>
        <v>174.99299999999999</v>
      </c>
      <c r="L20" s="20">
        <f t="shared" si="2"/>
        <v>199.99200000000002</v>
      </c>
      <c r="M20" s="14">
        <v>249.99</v>
      </c>
      <c r="N20" s="18">
        <f t="shared" si="12"/>
        <v>0</v>
      </c>
      <c r="O20" s="20">
        <f t="shared" si="4"/>
        <v>0</v>
      </c>
    </row>
    <row r="21" spans="1:15" ht="17" x14ac:dyDescent="0.25">
      <c r="A21" s="18" t="str">
        <f t="shared" si="13"/>
        <v>O101773</v>
      </c>
      <c r="B21" s="18" t="str">
        <f t="shared" si="14"/>
        <v>UYN UNISEX UYNNER CLUB SKIER HOODED SWEATSHIRT</v>
      </c>
      <c r="C21" s="18" t="s">
        <v>190</v>
      </c>
      <c r="D21" s="18" t="s">
        <v>191</v>
      </c>
      <c r="E21" s="18"/>
      <c r="F21" s="18"/>
      <c r="G21" s="18"/>
      <c r="H21" s="18"/>
      <c r="I21" s="18"/>
      <c r="J21" s="19" t="s">
        <v>126</v>
      </c>
      <c r="K21" s="58">
        <f t="shared" si="11"/>
        <v>174.99299999999999</v>
      </c>
      <c r="L21" s="20">
        <f t="shared" si="2"/>
        <v>199.99200000000002</v>
      </c>
      <c r="M21" s="14">
        <v>249.99</v>
      </c>
      <c r="N21" s="18">
        <f t="shared" si="12"/>
        <v>0</v>
      </c>
      <c r="O21" s="20">
        <f t="shared" si="4"/>
        <v>0</v>
      </c>
    </row>
    <row r="22" spans="1:15" ht="17" x14ac:dyDescent="0.25">
      <c r="A22" s="18" t="str">
        <f t="shared" si="13"/>
        <v>O101773</v>
      </c>
      <c r="B22" s="18" t="str">
        <f t="shared" si="14"/>
        <v>UYN UNISEX UYNNER CLUB SKIER HOODED SWEATSHIRT</v>
      </c>
      <c r="C22" s="18" t="s">
        <v>192</v>
      </c>
      <c r="D22" s="18" t="s">
        <v>193</v>
      </c>
      <c r="E22" s="18"/>
      <c r="F22" s="18"/>
      <c r="G22" s="18"/>
      <c r="H22" s="18"/>
      <c r="I22" s="18"/>
      <c r="J22" s="19" t="s">
        <v>126</v>
      </c>
      <c r="K22" s="58">
        <f t="shared" si="11"/>
        <v>174.99299999999999</v>
      </c>
      <c r="L22" s="20">
        <f t="shared" si="2"/>
        <v>199.99200000000002</v>
      </c>
      <c r="M22" s="14">
        <v>249.99</v>
      </c>
      <c r="N22" s="18">
        <f t="shared" si="12"/>
        <v>0</v>
      </c>
      <c r="O22" s="20">
        <f t="shared" si="4"/>
        <v>0</v>
      </c>
    </row>
    <row r="23" spans="1:15" ht="17" x14ac:dyDescent="0.25">
      <c r="A23" s="18" t="str">
        <f>"O101770"</f>
        <v>O101770</v>
      </c>
      <c r="B23" s="18" t="str">
        <f>"UYN UNISEX UYNNER CLUB HYPER HOODED SWEATSHIRT FULL ZIP"</f>
        <v>UYN UNISEX UYNNER CLUB HYPER HOODED SWEATSHIRT FULL ZIP</v>
      </c>
      <c r="C23" s="18" t="s">
        <v>186</v>
      </c>
      <c r="D23" s="18" t="s">
        <v>187</v>
      </c>
      <c r="E23" s="18"/>
      <c r="F23" s="18"/>
      <c r="G23" s="18"/>
      <c r="H23" s="18"/>
      <c r="I23" s="18"/>
      <c r="J23" s="19" t="s">
        <v>126</v>
      </c>
      <c r="K23" s="58">
        <f t="shared" ref="K23:K26" si="15">M23-(M23*0.3)</f>
        <v>209.99299999999999</v>
      </c>
      <c r="L23" s="20">
        <f t="shared" si="2"/>
        <v>239.99200000000002</v>
      </c>
      <c r="M23" s="14">
        <v>299.99</v>
      </c>
      <c r="N23" s="18">
        <f t="shared" si="12"/>
        <v>0</v>
      </c>
      <c r="O23" s="20">
        <f t="shared" si="4"/>
        <v>0</v>
      </c>
    </row>
    <row r="24" spans="1:15" ht="17" x14ac:dyDescent="0.25">
      <c r="A24" s="18" t="str">
        <f t="shared" ref="A24:A26" si="16">"O101770"</f>
        <v>O101770</v>
      </c>
      <c r="B24" s="18" t="str">
        <f t="shared" ref="B24:B26" si="17">"UYN UNISEX UYNNER CLUB HYPER HOODED SWEATSHIRT FULL ZIP"</f>
        <v>UYN UNISEX UYNNER CLUB HYPER HOODED SWEATSHIRT FULL ZIP</v>
      </c>
      <c r="C24" s="18" t="s">
        <v>188</v>
      </c>
      <c r="D24" s="18" t="s">
        <v>189</v>
      </c>
      <c r="E24" s="18"/>
      <c r="F24" s="18"/>
      <c r="G24" s="18"/>
      <c r="H24" s="18"/>
      <c r="I24" s="18"/>
      <c r="J24" s="19" t="s">
        <v>126</v>
      </c>
      <c r="K24" s="58">
        <f t="shared" si="15"/>
        <v>209.99299999999999</v>
      </c>
      <c r="L24" s="20">
        <f t="shared" si="2"/>
        <v>239.99200000000002</v>
      </c>
      <c r="M24" s="14">
        <v>299.99</v>
      </c>
      <c r="N24" s="18">
        <f t="shared" si="12"/>
        <v>0</v>
      </c>
      <c r="O24" s="20">
        <f t="shared" si="4"/>
        <v>0</v>
      </c>
    </row>
    <row r="25" spans="1:15" ht="17" x14ac:dyDescent="0.25">
      <c r="A25" s="18" t="str">
        <f t="shared" si="16"/>
        <v>O101770</v>
      </c>
      <c r="B25" s="18" t="str">
        <f t="shared" si="17"/>
        <v>UYN UNISEX UYNNER CLUB HYPER HOODED SWEATSHIRT FULL ZIP</v>
      </c>
      <c r="C25" s="18" t="s">
        <v>190</v>
      </c>
      <c r="D25" s="18" t="s">
        <v>191</v>
      </c>
      <c r="E25" s="18"/>
      <c r="F25" s="18"/>
      <c r="G25" s="18"/>
      <c r="H25" s="18"/>
      <c r="I25" s="18"/>
      <c r="J25" s="19" t="s">
        <v>126</v>
      </c>
      <c r="K25" s="58">
        <f t="shared" si="15"/>
        <v>209.99299999999999</v>
      </c>
      <c r="L25" s="20">
        <f t="shared" si="2"/>
        <v>239.99200000000002</v>
      </c>
      <c r="M25" s="14">
        <v>299.99</v>
      </c>
      <c r="N25" s="18">
        <f t="shared" si="12"/>
        <v>0</v>
      </c>
      <c r="O25" s="20">
        <f t="shared" si="4"/>
        <v>0</v>
      </c>
    </row>
    <row r="26" spans="1:15" ht="17" x14ac:dyDescent="0.25">
      <c r="A26" s="18" t="str">
        <f t="shared" si="16"/>
        <v>O101770</v>
      </c>
      <c r="B26" s="18" t="str">
        <f t="shared" si="17"/>
        <v>UYN UNISEX UYNNER CLUB HYPER HOODED SWEATSHIRT FULL ZIP</v>
      </c>
      <c r="C26" s="18" t="s">
        <v>192</v>
      </c>
      <c r="D26" s="18" t="s">
        <v>193</v>
      </c>
      <c r="E26" s="18"/>
      <c r="F26" s="18"/>
      <c r="G26" s="18"/>
      <c r="H26" s="18"/>
      <c r="I26" s="18"/>
      <c r="J26" s="19" t="s">
        <v>126</v>
      </c>
      <c r="K26" s="58">
        <f t="shared" si="15"/>
        <v>209.99299999999999</v>
      </c>
      <c r="L26" s="20">
        <f t="shared" si="2"/>
        <v>239.99200000000002</v>
      </c>
      <c r="M26" s="14">
        <v>299.99</v>
      </c>
      <c r="N26" s="18">
        <f t="shared" si="12"/>
        <v>0</v>
      </c>
      <c r="O26" s="20">
        <f t="shared" si="4"/>
        <v>0</v>
      </c>
    </row>
    <row r="27" spans="1:15" ht="17" x14ac:dyDescent="0.25">
      <c r="N27" s="21">
        <f>SUM(N2:N15,N17:N26)</f>
        <v>0</v>
      </c>
      <c r="O27" s="13">
        <f>SUM(O2:O15,O17:O26)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</sheetPr>
  <dimension ref="A1:M25"/>
  <sheetViews>
    <sheetView zoomScale="110" zoomScaleNormal="110" workbookViewId="0">
      <selection activeCell="E10" sqref="E10"/>
    </sheetView>
  </sheetViews>
  <sheetFormatPr baseColWidth="10" defaultColWidth="8.5" defaultRowHeight="16" x14ac:dyDescent="0.2"/>
  <cols>
    <col min="1" max="1" width="11.83203125" style="16" customWidth="1"/>
    <col min="2" max="2" width="41" style="15" customWidth="1"/>
    <col min="3" max="3" width="11.83203125" style="16" customWidth="1"/>
    <col min="4" max="4" width="41" style="17" customWidth="1"/>
    <col min="5" max="8" width="5.6640625" style="15" customWidth="1"/>
    <col min="9" max="9" width="15.1640625" style="63" bestFit="1" customWidth="1"/>
    <col min="10" max="10" width="9.33203125" style="15" bestFit="1" customWidth="1"/>
    <col min="11" max="11" width="9.5" style="15" bestFit="1" customWidth="1"/>
    <col min="12" max="12" width="4.83203125" style="15" bestFit="1" customWidth="1"/>
    <col min="13" max="13" width="12.6640625" style="15" customWidth="1"/>
    <col min="14" max="16384" width="8.5" style="15"/>
  </cols>
  <sheetData>
    <row r="1" spans="1:13" x14ac:dyDescent="0.2">
      <c r="A1" s="42" t="s">
        <v>9</v>
      </c>
      <c r="B1" s="41" t="s">
        <v>10</v>
      </c>
      <c r="C1" s="41" t="s">
        <v>120</v>
      </c>
      <c r="D1" s="41" t="s">
        <v>12</v>
      </c>
      <c r="E1" s="42" t="s">
        <v>140</v>
      </c>
      <c r="F1" s="42" t="s">
        <v>141</v>
      </c>
      <c r="G1" s="42" t="s">
        <v>142</v>
      </c>
      <c r="H1" s="42" t="s">
        <v>143</v>
      </c>
      <c r="I1" s="43" t="s">
        <v>17</v>
      </c>
      <c r="J1" s="43" t="s">
        <v>18</v>
      </c>
      <c r="K1" s="44" t="s">
        <v>19</v>
      </c>
      <c r="L1" s="42" t="s">
        <v>125</v>
      </c>
      <c r="M1" s="42" t="s">
        <v>21</v>
      </c>
    </row>
    <row r="2" spans="1:13" x14ac:dyDescent="0.2">
      <c r="A2" s="45" t="s">
        <v>144</v>
      </c>
      <c r="B2" s="18" t="s">
        <v>145</v>
      </c>
      <c r="C2" s="45" t="s">
        <v>39</v>
      </c>
      <c r="D2" s="46" t="s">
        <v>40</v>
      </c>
      <c r="E2" s="18"/>
      <c r="F2" s="18"/>
      <c r="G2" s="18"/>
      <c r="H2" s="18"/>
      <c r="I2" s="62">
        <f t="shared" ref="I2:I7" si="0">K2-(K2*0.3)</f>
        <v>104.99300000000001</v>
      </c>
      <c r="J2" s="36">
        <f t="shared" ref="J2:J7" si="1">K2-(K2*0.2)</f>
        <v>119.992</v>
      </c>
      <c r="K2" s="57">
        <v>149.99</v>
      </c>
      <c r="L2" s="18">
        <f t="shared" ref="L2:L7" si="2">SUM(E2:H2)</f>
        <v>0</v>
      </c>
      <c r="M2" s="54">
        <f t="shared" ref="M2:M7" si="3">L2*I2</f>
        <v>0</v>
      </c>
    </row>
    <row r="3" spans="1:13" x14ac:dyDescent="0.2">
      <c r="A3" s="45" t="s">
        <v>144</v>
      </c>
      <c r="B3" s="18" t="s">
        <v>145</v>
      </c>
      <c r="C3" s="45" t="s">
        <v>45</v>
      </c>
      <c r="D3" s="46" t="s">
        <v>46</v>
      </c>
      <c r="E3" s="18"/>
      <c r="F3" s="18"/>
      <c r="G3" s="18"/>
      <c r="H3" s="18"/>
      <c r="I3" s="62">
        <f t="shared" si="0"/>
        <v>104.99300000000001</v>
      </c>
      <c r="J3" s="36">
        <f t="shared" si="1"/>
        <v>119.992</v>
      </c>
      <c r="K3" s="57">
        <v>149.99</v>
      </c>
      <c r="L3" s="18">
        <f t="shared" si="2"/>
        <v>0</v>
      </c>
      <c r="M3" s="54">
        <f t="shared" si="3"/>
        <v>0</v>
      </c>
    </row>
    <row r="4" spans="1:13" x14ac:dyDescent="0.2">
      <c r="A4" s="45" t="s">
        <v>144</v>
      </c>
      <c r="B4" s="18" t="s">
        <v>145</v>
      </c>
      <c r="C4" s="45" t="s">
        <v>55</v>
      </c>
      <c r="D4" s="46" t="s">
        <v>56</v>
      </c>
      <c r="E4" s="18"/>
      <c r="F4" s="18"/>
      <c r="G4" s="18"/>
      <c r="H4" s="18"/>
      <c r="I4" s="62">
        <f t="shared" si="0"/>
        <v>104.99300000000001</v>
      </c>
      <c r="J4" s="36">
        <f t="shared" si="1"/>
        <v>119.992</v>
      </c>
      <c r="K4" s="57">
        <v>149.99</v>
      </c>
      <c r="L4" s="18">
        <f t="shared" si="2"/>
        <v>0</v>
      </c>
      <c r="M4" s="54">
        <f t="shared" si="3"/>
        <v>0</v>
      </c>
    </row>
    <row r="5" spans="1:13" x14ac:dyDescent="0.2">
      <c r="A5" s="45" t="s">
        <v>144</v>
      </c>
      <c r="B5" s="18" t="s">
        <v>145</v>
      </c>
      <c r="C5" s="45" t="s">
        <v>29</v>
      </c>
      <c r="D5" s="46" t="s">
        <v>129</v>
      </c>
      <c r="E5" s="18"/>
      <c r="F5" s="18"/>
      <c r="G5" s="18"/>
      <c r="H5" s="18"/>
      <c r="I5" s="62">
        <f t="shared" si="0"/>
        <v>104.99300000000001</v>
      </c>
      <c r="J5" s="36">
        <f t="shared" si="1"/>
        <v>119.992</v>
      </c>
      <c r="K5" s="57">
        <v>149.99</v>
      </c>
      <c r="L5" s="18">
        <f t="shared" si="2"/>
        <v>0</v>
      </c>
      <c r="M5" s="54">
        <f t="shared" si="3"/>
        <v>0</v>
      </c>
    </row>
    <row r="6" spans="1:13" x14ac:dyDescent="0.2">
      <c r="A6" s="45" t="s">
        <v>144</v>
      </c>
      <c r="B6" s="18" t="s">
        <v>145</v>
      </c>
      <c r="C6" s="45" t="s">
        <v>24</v>
      </c>
      <c r="D6" s="46" t="s">
        <v>25</v>
      </c>
      <c r="E6" s="18"/>
      <c r="F6" s="18"/>
      <c r="G6" s="18"/>
      <c r="H6" s="18"/>
      <c r="I6" s="62">
        <f t="shared" si="0"/>
        <v>104.99300000000001</v>
      </c>
      <c r="J6" s="36">
        <f t="shared" si="1"/>
        <v>119.992</v>
      </c>
      <c r="K6" s="57">
        <v>149.99</v>
      </c>
      <c r="L6" s="18">
        <f t="shared" si="2"/>
        <v>0</v>
      </c>
      <c r="M6" s="54">
        <f t="shared" si="3"/>
        <v>0</v>
      </c>
    </row>
    <row r="7" spans="1:13" x14ac:dyDescent="0.2">
      <c r="A7" s="45" t="s">
        <v>144</v>
      </c>
      <c r="B7" s="18" t="s">
        <v>145</v>
      </c>
      <c r="C7" s="45" t="s">
        <v>146</v>
      </c>
      <c r="D7" s="46" t="s">
        <v>71</v>
      </c>
      <c r="E7" s="18"/>
      <c r="F7" s="18"/>
      <c r="G7" s="18"/>
      <c r="H7" s="18"/>
      <c r="I7" s="62">
        <f t="shared" si="0"/>
        <v>104.99300000000001</v>
      </c>
      <c r="J7" s="36">
        <f t="shared" si="1"/>
        <v>119.992</v>
      </c>
      <c r="K7" s="57">
        <v>149.99</v>
      </c>
      <c r="L7" s="18">
        <f t="shared" si="2"/>
        <v>0</v>
      </c>
      <c r="M7" s="54">
        <f t="shared" si="3"/>
        <v>0</v>
      </c>
    </row>
    <row r="8" spans="1:13" x14ac:dyDescent="0.2">
      <c r="A8" s="42" t="s">
        <v>9</v>
      </c>
      <c r="B8" s="41" t="s">
        <v>10</v>
      </c>
      <c r="C8" s="41" t="s">
        <v>120</v>
      </c>
      <c r="D8" s="41" t="s">
        <v>12</v>
      </c>
      <c r="E8" s="42" t="s">
        <v>140</v>
      </c>
      <c r="F8" s="42" t="s">
        <v>141</v>
      </c>
      <c r="G8" s="42" t="s">
        <v>142</v>
      </c>
      <c r="H8" s="42" t="s">
        <v>143</v>
      </c>
      <c r="I8" s="43" t="s">
        <v>17</v>
      </c>
      <c r="J8" s="43" t="s">
        <v>18</v>
      </c>
      <c r="K8" s="44" t="s">
        <v>19</v>
      </c>
      <c r="L8" s="55"/>
      <c r="M8" s="42" t="s">
        <v>21</v>
      </c>
    </row>
    <row r="9" spans="1:13" x14ac:dyDescent="0.2">
      <c r="A9" s="45" t="s">
        <v>147</v>
      </c>
      <c r="B9" s="18" t="s">
        <v>148</v>
      </c>
      <c r="C9" s="45" t="s">
        <v>149</v>
      </c>
      <c r="D9" s="46" t="s">
        <v>150</v>
      </c>
      <c r="E9" s="18"/>
      <c r="F9" s="18"/>
      <c r="G9" s="18"/>
      <c r="H9" s="18"/>
      <c r="I9" s="62">
        <f>K9-(K9*0.3)</f>
        <v>90.993000000000009</v>
      </c>
      <c r="J9" s="36">
        <f>K9-(K9*0.2)</f>
        <v>103.992</v>
      </c>
      <c r="K9" s="57">
        <v>129.99</v>
      </c>
      <c r="L9" s="18">
        <f>SUM(E9:H9)</f>
        <v>0</v>
      </c>
      <c r="M9" s="54">
        <f>L9*I9</f>
        <v>0</v>
      </c>
    </row>
    <row r="10" spans="1:13" x14ac:dyDescent="0.2">
      <c r="A10" s="42" t="s">
        <v>9</v>
      </c>
      <c r="B10" s="41" t="s">
        <v>10</v>
      </c>
      <c r="C10" s="41" t="s">
        <v>120</v>
      </c>
      <c r="D10" s="41" t="s">
        <v>12</v>
      </c>
      <c r="E10" s="42" t="s">
        <v>140</v>
      </c>
      <c r="F10" s="42" t="s">
        <v>141</v>
      </c>
      <c r="G10" s="42" t="s">
        <v>142</v>
      </c>
      <c r="H10" s="42" t="s">
        <v>143</v>
      </c>
      <c r="I10" s="43" t="s">
        <v>17</v>
      </c>
      <c r="J10" s="43" t="s">
        <v>18</v>
      </c>
      <c r="K10" s="56" t="s">
        <v>19</v>
      </c>
      <c r="L10" s="55"/>
      <c r="M10" s="42" t="s">
        <v>21</v>
      </c>
    </row>
    <row r="11" spans="1:13" x14ac:dyDescent="0.2">
      <c r="A11" s="45" t="s">
        <v>155</v>
      </c>
      <c r="B11" s="18" t="s">
        <v>156</v>
      </c>
      <c r="C11" s="45" t="s">
        <v>157</v>
      </c>
      <c r="D11" s="46" t="s">
        <v>158</v>
      </c>
      <c r="E11" s="18"/>
      <c r="F11" s="18"/>
      <c r="G11" s="18"/>
      <c r="H11" s="18"/>
      <c r="I11" s="62">
        <f>K11-(K11*0.3)</f>
        <v>83.992999999999995</v>
      </c>
      <c r="J11" s="36">
        <f>K11-(K11*0.2)</f>
        <v>95.99199999999999</v>
      </c>
      <c r="K11" s="57">
        <v>119.99</v>
      </c>
      <c r="L11" s="18">
        <f>SUM(E11:H11)</f>
        <v>0</v>
      </c>
      <c r="M11" s="54">
        <f>L11*I11</f>
        <v>0</v>
      </c>
    </row>
    <row r="12" spans="1:13" x14ac:dyDescent="0.2">
      <c r="A12" s="45" t="s">
        <v>155</v>
      </c>
      <c r="B12" s="18" t="s">
        <v>156</v>
      </c>
      <c r="C12" s="45" t="s">
        <v>159</v>
      </c>
      <c r="D12" s="46" t="s">
        <v>160</v>
      </c>
      <c r="E12" s="18"/>
      <c r="F12" s="18"/>
      <c r="G12" s="18"/>
      <c r="H12" s="18"/>
      <c r="I12" s="62">
        <f>K12-(K12*0.3)</f>
        <v>83.992999999999995</v>
      </c>
      <c r="J12" s="36">
        <f>K12-(K12*0.2)</f>
        <v>95.99199999999999</v>
      </c>
      <c r="K12" s="57">
        <v>119.99</v>
      </c>
      <c r="L12" s="18">
        <f>SUM(E12:H12)</f>
        <v>0</v>
      </c>
      <c r="M12" s="54">
        <f>L12*I12</f>
        <v>0</v>
      </c>
    </row>
    <row r="13" spans="1:13" x14ac:dyDescent="0.2">
      <c r="A13" s="42" t="s">
        <v>9</v>
      </c>
      <c r="B13" s="41" t="s">
        <v>10</v>
      </c>
      <c r="C13" s="41" t="s">
        <v>120</v>
      </c>
      <c r="D13" s="41" t="s">
        <v>12</v>
      </c>
      <c r="E13" s="42" t="s">
        <v>151</v>
      </c>
      <c r="F13" s="42" t="s">
        <v>152</v>
      </c>
      <c r="G13" s="42" t="s">
        <v>153</v>
      </c>
      <c r="H13" s="42" t="s">
        <v>154</v>
      </c>
      <c r="I13" s="43" t="s">
        <v>17</v>
      </c>
      <c r="J13" s="43" t="s">
        <v>18</v>
      </c>
      <c r="K13" s="44" t="s">
        <v>19</v>
      </c>
      <c r="L13" s="55"/>
      <c r="M13" s="42" t="s">
        <v>21</v>
      </c>
    </row>
    <row r="14" spans="1:13" x14ac:dyDescent="0.2">
      <c r="A14" s="45" t="s">
        <v>161</v>
      </c>
      <c r="B14" s="18" t="s">
        <v>162</v>
      </c>
      <c r="C14" s="45" t="s">
        <v>163</v>
      </c>
      <c r="D14" s="46" t="s">
        <v>164</v>
      </c>
      <c r="E14" s="18"/>
      <c r="F14" s="18"/>
      <c r="G14" s="18"/>
      <c r="H14" s="18"/>
      <c r="I14" s="62">
        <f>K14-(K14*0.3)</f>
        <v>83.992999999999995</v>
      </c>
      <c r="J14" s="36">
        <f>K14-(K14*0.2)</f>
        <v>95.99199999999999</v>
      </c>
      <c r="K14" s="57">
        <v>119.99</v>
      </c>
      <c r="L14" s="18">
        <f>SUM(E14:H14)</f>
        <v>0</v>
      </c>
      <c r="M14" s="54">
        <f>L14*I14</f>
        <v>0</v>
      </c>
    </row>
    <row r="15" spans="1:13" x14ac:dyDescent="0.2">
      <c r="A15" s="42" t="s">
        <v>9</v>
      </c>
      <c r="B15" s="41" t="s">
        <v>10</v>
      </c>
      <c r="C15" s="41" t="s">
        <v>120</v>
      </c>
      <c r="D15" s="41" t="s">
        <v>12</v>
      </c>
      <c r="E15" s="42" t="s">
        <v>140</v>
      </c>
      <c r="F15" s="42" t="s">
        <v>141</v>
      </c>
      <c r="G15" s="42" t="s">
        <v>142</v>
      </c>
      <c r="H15" s="42" t="s">
        <v>143</v>
      </c>
      <c r="I15" s="43" t="s">
        <v>17</v>
      </c>
      <c r="J15" s="43" t="s">
        <v>18</v>
      </c>
      <c r="K15" s="44" t="s">
        <v>19</v>
      </c>
      <c r="L15" s="55"/>
      <c r="M15" s="42" t="s">
        <v>21</v>
      </c>
    </row>
    <row r="16" spans="1:13" x14ac:dyDescent="0.2">
      <c r="A16" s="45" t="s">
        <v>165</v>
      </c>
      <c r="B16" s="18" t="s">
        <v>166</v>
      </c>
      <c r="C16" s="45" t="s">
        <v>167</v>
      </c>
      <c r="D16" s="46" t="s">
        <v>168</v>
      </c>
      <c r="E16" s="18"/>
      <c r="F16" s="18"/>
      <c r="G16" s="18"/>
      <c r="H16" s="18"/>
      <c r="I16" s="62">
        <f>K16-(K16*0.3)</f>
        <v>62.992999999999995</v>
      </c>
      <c r="J16" s="36">
        <f>K16-(K16*0.2)</f>
        <v>71.99199999999999</v>
      </c>
      <c r="K16" s="57">
        <v>89.99</v>
      </c>
      <c r="L16" s="18">
        <f>SUM(E16:H16)</f>
        <v>0</v>
      </c>
      <c r="M16" s="54">
        <f>L16*I16</f>
        <v>0</v>
      </c>
    </row>
    <row r="17" spans="1:13" x14ac:dyDescent="0.2">
      <c r="A17" s="45" t="s">
        <v>165</v>
      </c>
      <c r="B17" s="18" t="s">
        <v>166</v>
      </c>
      <c r="C17" s="45" t="s">
        <v>169</v>
      </c>
      <c r="D17" s="46" t="s">
        <v>170</v>
      </c>
      <c r="E17" s="18"/>
      <c r="F17" s="18"/>
      <c r="G17" s="18"/>
      <c r="H17" s="18"/>
      <c r="I17" s="62">
        <f>K17-(K17*0.3)</f>
        <v>62.992999999999995</v>
      </c>
      <c r="J17" s="36">
        <f>K17-(K17*0.2)</f>
        <v>71.99199999999999</v>
      </c>
      <c r="K17" s="57">
        <v>89.99</v>
      </c>
      <c r="L17" s="18">
        <f>SUM(E17:H17)</f>
        <v>0</v>
      </c>
      <c r="M17" s="54">
        <f>L17*I17</f>
        <v>0</v>
      </c>
    </row>
    <row r="18" spans="1:13" x14ac:dyDescent="0.2">
      <c r="A18" s="42" t="s">
        <v>9</v>
      </c>
      <c r="B18" s="41" t="s">
        <v>10</v>
      </c>
      <c r="C18" s="41" t="s">
        <v>120</v>
      </c>
      <c r="D18" s="41" t="s">
        <v>12</v>
      </c>
      <c r="E18" s="42" t="s">
        <v>151</v>
      </c>
      <c r="F18" s="42" t="s">
        <v>152</v>
      </c>
      <c r="G18" s="42" t="s">
        <v>153</v>
      </c>
      <c r="H18" s="42" t="s">
        <v>154</v>
      </c>
      <c r="I18" s="43" t="s">
        <v>17</v>
      </c>
      <c r="J18" s="43" t="s">
        <v>18</v>
      </c>
      <c r="K18" s="44" t="s">
        <v>19</v>
      </c>
      <c r="L18" s="55"/>
      <c r="M18" s="42" t="s">
        <v>21</v>
      </c>
    </row>
    <row r="19" spans="1:13" x14ac:dyDescent="0.2">
      <c r="A19" s="45" t="s">
        <v>172</v>
      </c>
      <c r="B19" s="18" t="s">
        <v>171</v>
      </c>
      <c r="C19" s="45" t="s">
        <v>173</v>
      </c>
      <c r="D19" s="46" t="s">
        <v>174</v>
      </c>
      <c r="E19" s="18"/>
      <c r="F19" s="18"/>
      <c r="G19" s="18"/>
      <c r="H19" s="18"/>
      <c r="I19" s="62">
        <f>K19-(K19*0.3)</f>
        <v>62.992999999999995</v>
      </c>
      <c r="J19" s="36">
        <f>K19-(K19*0.2)</f>
        <v>71.99199999999999</v>
      </c>
      <c r="K19" s="57">
        <v>89.99</v>
      </c>
      <c r="L19" s="18">
        <f>SUM(E19:H19)</f>
        <v>0</v>
      </c>
      <c r="M19" s="54">
        <f>L19*I19</f>
        <v>0</v>
      </c>
    </row>
    <row r="20" spans="1:13" x14ac:dyDescent="0.2">
      <c r="A20" s="42" t="s">
        <v>9</v>
      </c>
      <c r="B20" s="41" t="s">
        <v>10</v>
      </c>
      <c r="C20" s="41" t="s">
        <v>120</v>
      </c>
      <c r="D20" s="41" t="s">
        <v>12</v>
      </c>
      <c r="E20" s="42" t="s">
        <v>175</v>
      </c>
      <c r="F20" s="42" t="s">
        <v>176</v>
      </c>
      <c r="G20" s="42" t="s">
        <v>177</v>
      </c>
      <c r="H20" s="42" t="s">
        <v>140</v>
      </c>
      <c r="I20" s="43" t="s">
        <v>17</v>
      </c>
      <c r="J20" s="43" t="s">
        <v>18</v>
      </c>
      <c r="K20" s="44" t="s">
        <v>19</v>
      </c>
      <c r="L20" s="55"/>
      <c r="M20" s="42" t="s">
        <v>196</v>
      </c>
    </row>
    <row r="21" spans="1:13" x14ac:dyDescent="0.2">
      <c r="A21" s="45" t="s">
        <v>178</v>
      </c>
      <c r="B21" s="18" t="s">
        <v>179</v>
      </c>
      <c r="C21" s="45" t="s">
        <v>180</v>
      </c>
      <c r="D21" s="46" t="s">
        <v>181</v>
      </c>
      <c r="E21" s="18"/>
      <c r="F21" s="18"/>
      <c r="G21" s="18"/>
      <c r="H21" s="18"/>
      <c r="I21" s="62">
        <f>K21-(K21*0.3)</f>
        <v>38.493000000000002</v>
      </c>
      <c r="J21" s="36">
        <f>K21-(K21*0.2)</f>
        <v>43.992000000000004</v>
      </c>
      <c r="K21" s="57">
        <v>54.99</v>
      </c>
      <c r="L21" s="18">
        <f>SUM(E21:H21)</f>
        <v>0</v>
      </c>
      <c r="M21" s="54">
        <f>L21*I21</f>
        <v>0</v>
      </c>
    </row>
    <row r="22" spans="1:13" x14ac:dyDescent="0.2">
      <c r="A22" s="45" t="s">
        <v>178</v>
      </c>
      <c r="B22" s="18" t="s">
        <v>179</v>
      </c>
      <c r="C22" s="45" t="s">
        <v>159</v>
      </c>
      <c r="D22" s="46" t="s">
        <v>160</v>
      </c>
      <c r="E22" s="18"/>
      <c r="F22" s="18"/>
      <c r="G22" s="18"/>
      <c r="H22" s="18"/>
      <c r="I22" s="62">
        <f>K22-(K22*0.3)</f>
        <v>38.493000000000002</v>
      </c>
      <c r="J22" s="36">
        <f>K22-(K22*0.2)</f>
        <v>43.992000000000004</v>
      </c>
      <c r="K22" s="57">
        <v>54.99</v>
      </c>
      <c r="L22" s="18">
        <f>SUM(E22:H22)</f>
        <v>0</v>
      </c>
      <c r="M22" s="54">
        <f>L22*I22</f>
        <v>0</v>
      </c>
    </row>
    <row r="23" spans="1:13" x14ac:dyDescent="0.2">
      <c r="A23" s="45" t="s">
        <v>178</v>
      </c>
      <c r="B23" s="18" t="s">
        <v>179</v>
      </c>
      <c r="C23" s="45" t="s">
        <v>182</v>
      </c>
      <c r="D23" s="46" t="s">
        <v>183</v>
      </c>
      <c r="E23" s="18"/>
      <c r="F23" s="18"/>
      <c r="G23" s="18"/>
      <c r="H23" s="18"/>
      <c r="I23" s="62">
        <f>K23-(K23*0.3)</f>
        <v>38.493000000000002</v>
      </c>
      <c r="J23" s="36">
        <f>K23-(K23*0.2)</f>
        <v>43.992000000000004</v>
      </c>
      <c r="K23" s="57">
        <v>54.99</v>
      </c>
      <c r="L23" s="18">
        <f>SUM(E23:H23)</f>
        <v>0</v>
      </c>
      <c r="M23" s="54">
        <f>L23*I23</f>
        <v>0</v>
      </c>
    </row>
    <row r="24" spans="1:13" x14ac:dyDescent="0.2">
      <c r="A24" s="45" t="s">
        <v>178</v>
      </c>
      <c r="B24" s="18" t="s">
        <v>179</v>
      </c>
      <c r="C24" s="45" t="s">
        <v>184</v>
      </c>
      <c r="D24" s="46" t="s">
        <v>185</v>
      </c>
      <c r="E24" s="18"/>
      <c r="F24" s="18"/>
      <c r="G24" s="18"/>
      <c r="H24" s="18"/>
      <c r="I24" s="62">
        <f>K24-(K24*0.3)</f>
        <v>38.493000000000002</v>
      </c>
      <c r="J24" s="36">
        <f>K24-(K24*0.2)</f>
        <v>43.992000000000004</v>
      </c>
      <c r="K24" s="57">
        <v>54.99</v>
      </c>
      <c r="L24" s="18">
        <f>SUM(E24:H24)</f>
        <v>0</v>
      </c>
      <c r="M24" s="54">
        <f>L24*I24</f>
        <v>0</v>
      </c>
    </row>
    <row r="25" spans="1:13" x14ac:dyDescent="0.2">
      <c r="L25" s="39">
        <f>SUM(L2:L24)</f>
        <v>0</v>
      </c>
      <c r="M25" s="40">
        <f>SUM(M2:M24)</f>
        <v>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Strona główna</vt:lpstr>
      <vt:lpstr>Bielizna</vt:lpstr>
      <vt:lpstr>2 warstwa</vt:lpstr>
      <vt:lpstr>T-shirt+bluzy</vt:lpstr>
      <vt:lpstr>Skarpety 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sklep@xwing.pl</cp:lastModifiedBy>
  <dcterms:modified xsi:type="dcterms:W3CDTF">2021-08-03T08:10:23Z</dcterms:modified>
</cp:coreProperties>
</file>